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0500" windowHeight="7760" activeTab="3"/>
  </bookViews>
  <sheets>
    <sheet name="KQ Chi tieu NQ 23 " sheetId="1" r:id="rId1"/>
    <sheet name="biểu tổng hợp XDĐ, KTXH" sheetId="2" r:id="rId2"/>
    <sheet name="Biểu Tổ chức" sheetId="3" r:id="rId3"/>
    <sheet name="Biểu Kiểm tra" sheetId="4" r:id="rId4"/>
  </sheets>
  <definedNames>
    <definedName name="_xlnm.Print_Titles" localSheetId="0">'KQ Chi tieu NQ 23 '!$1:$3</definedName>
  </definedNames>
  <calcPr fullCalcOnLoad="1"/>
</workbook>
</file>

<file path=xl/sharedStrings.xml><?xml version="1.0" encoding="utf-8"?>
<sst xmlns="http://schemas.openxmlformats.org/spreadsheetml/2006/main" count="710" uniqueCount="442">
  <si>
    <t>Stt</t>
  </si>
  <si>
    <t>Nội dung</t>
  </si>
  <si>
    <t>Tỷ lệ TCCSĐ đạt TSVM</t>
  </si>
  <si>
    <t>15% trở lên</t>
  </si>
  <si>
    <t>Trên 41%</t>
  </si>
  <si>
    <t>Đạt</t>
  </si>
  <si>
    <t>1.1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</si>
  <si>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</si>
  <si>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</si>
  <si>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</si>
  <si>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</si>
  <si>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</si>
  <si>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</si>
  <si>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</si>
  <si>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</si>
  <si>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</si>
  <si>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</si>
  <si>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</si>
  <si>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</si>
  <si>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</si>
  <si>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</si>
  <si>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</si>
  <si>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trên 5%/năm</t>
  </si>
  <si>
    <t>trên 70%</t>
  </si>
  <si>
    <t xml:space="preserve">Tỷ lệ hộ nghèo </t>
  </si>
  <si>
    <t>1.2</t>
  </si>
  <si>
    <t>Chỉ tiêu NQ 
Thành phố</t>
  </si>
  <si>
    <t>Mức quy đổi tăng, 
giảm theo CT NQ</t>
  </si>
  <si>
    <t>- Khu vực dịch vụ</t>
  </si>
  <si>
    <t>- Khu vực công nghiệp, xây dựng</t>
  </si>
  <si>
    <t>- Khu vực nông, lâm nghiệp và thủy sản</t>
  </si>
  <si>
    <t>5.700 USD</t>
  </si>
  <si>
    <t>Các xã trên địa bàn thành phố đạt chuẩn nông thôn mới theo tiêu chí của Trung ương</t>
  </si>
  <si>
    <t>9 xã</t>
  </si>
  <si>
    <t>Quy mô dân số</t>
  </si>
  <si>
    <t xml:space="preserve">Tạo việc làm mới hàng năm </t>
  </si>
  <si>
    <t>Tỷ lệ lao động qua đào tạo</t>
  </si>
  <si>
    <t>Số bác sỹ/1 vạn dân</t>
  </si>
  <si>
    <t>Tỷ lệ bao phủ bảo hiểm y tế</t>
  </si>
  <si>
    <t>Tỷ lệ che phủ rừng</t>
  </si>
  <si>
    <t>Tỷ lệ chất thải sinh hoạt được thu gom và xử lý</t>
  </si>
  <si>
    <t>Tỷ lệ chất thải rắn y tế được xử lý</t>
  </si>
  <si>
    <t>100%/năm</t>
  </si>
  <si>
    <t xml:space="preserve">Tỷ lệ cư dân khu vực đô thị được sử dụng nước sạch </t>
  </si>
  <si>
    <t>trên 98%</t>
  </si>
  <si>
    <t>Tỷ lệ dân cư nông thôn được sử dụng nước hợp vệ sinh</t>
  </si>
  <si>
    <t>Trên 95%</t>
  </si>
  <si>
    <t>Tỷ lệ đảng viên hoàn thành tốt nhiệm vụ</t>
  </si>
  <si>
    <t>3.3</t>
  </si>
  <si>
    <t>100%</t>
  </si>
  <si>
    <t>GDP bình quân đầu người đến năm 2020</t>
  </si>
  <si>
    <t>trên 80%</t>
  </si>
  <si>
    <t>trên 12</t>
  </si>
  <si>
    <t>50%</t>
  </si>
  <si>
    <t>85%</t>
  </si>
  <si>
    <t>5,2%/năm</t>
  </si>
  <si>
    <t>trên 80%/năm</t>
  </si>
  <si>
    <t>Cơ cấu kinh tế (theo giá thực tế) đến năm 2020</t>
  </si>
  <si>
    <t>Phát triển đảng viên mới/tổng số đảng viên toàn Đảng bộ</t>
  </si>
  <si>
    <t>VỀ XÃ HỘI (08 chỉ tiêu)</t>
  </si>
  <si>
    <t>VỀ MÔI TRƯỜNG (05 chỉ tiêu)</t>
  </si>
  <si>
    <t>3.4</t>
  </si>
  <si>
    <t>3.5</t>
  </si>
  <si>
    <t>2.7</t>
  </si>
  <si>
    <t>2.8</t>
  </si>
  <si>
    <t>VỀ KINH TẾ  (06 chỉ tiêu)</t>
  </si>
  <si>
    <t>Tốc độ tăng trưởng bình quân (GRDP)</t>
  </si>
  <si>
    <t>Thu Ngân sách Nhà nước trên địa bàn (không bao gồm số thu bổ sung từ ngân sách Tỉnh)</t>
  </si>
  <si>
    <t>Tổng sản phẩm trên địa bàn (GRDP)
(giá so sánh 2010)</t>
  </si>
  <si>
    <t>tăng bình quân 
17%/năm</t>
  </si>
  <si>
    <t>tăng bình quân 
13%/năm</t>
  </si>
  <si>
    <t>tăng bình quân 
6%/năm</t>
  </si>
  <si>
    <t>15,02</t>
  </si>
  <si>
    <t>5.051 USD</t>
  </si>
  <si>
    <t>So chỉ tiêu 
NQ Thành phố</t>
  </si>
  <si>
    <t>Cơ bản đạt</t>
  </si>
  <si>
    <t>Chuyển dịch đúng hướng</t>
  </si>
  <si>
    <t>Đầu kỳ đạt 7,0%</t>
  </si>
  <si>
    <t>tăng 15,5%/năm</t>
  </si>
  <si>
    <t>tăng 16,5%/năm</t>
  </si>
  <si>
    <t>tăng 6,1%/năm</t>
  </si>
  <si>
    <t>Tăng 10,9%/năm so dự toán tỉnh</t>
  </si>
  <si>
    <t>Trên 10%/năm so dự toán tỉnh giao</t>
  </si>
  <si>
    <t xml:space="preserve">Thành phố hoàn thành nhiệm vụ xây dựng NTM </t>
  </si>
  <si>
    <t>Kết qủa thực
 hiện 5 năm (2015 - 2020)</t>
  </si>
  <si>
    <t>110.500 người</t>
  </si>
  <si>
    <t>120.000-150.000 người</t>
  </si>
  <si>
    <t>3.600 L.động/năm</t>
  </si>
  <si>
    <t>3.000-4.000 L.động/năm</t>
  </si>
  <si>
    <t>0,32%</t>
  </si>
  <si>
    <t>9,9</t>
  </si>
  <si>
    <t>Đầu kỳ đạt 8,3 bác sỹ/vạn dân</t>
  </si>
  <si>
    <t>100% (51/51)
(KH tăng 3 trường)</t>
  </si>
  <si>
    <t>90% (46/51)
(KH tăng 11 trường)</t>
  </si>
  <si>
    <t xml:space="preserve">Tỷ lệ trường được kiên cố hoá </t>
  </si>
  <si>
    <t xml:space="preserve">Tỷ lệ trường chuẩn quốc gia </t>
  </si>
  <si>
    <t>98%</t>
  </si>
  <si>
    <t xml:space="preserve">Đạt 85% so NQ 
(so đầu kỳ tăng gấp 2,2 lần) </t>
  </si>
  <si>
    <t xml:space="preserve">Thấp hơn mức bình quân chung của tỉnh </t>
  </si>
  <si>
    <t>Mức bình quân chung của tỉnh là 1,2%</t>
  </si>
  <si>
    <r>
      <t xml:space="preserve">              - 3/22 chỉ tiêu không đạt chỉ tiêu Nghị quyết Đại hội đảng bộ Thành  phố khóa XXIII (</t>
    </r>
    <r>
      <rPr>
        <i/>
        <sz val="16"/>
        <rFont val="Times New Roman"/>
        <family val="1"/>
      </rPr>
      <t>GDP bình quân đầu người; Quy mô dân số; số bác sỹ/vạn dân</t>
    </r>
    <r>
      <rPr>
        <sz val="16"/>
        <rFont val="Times New Roman"/>
        <family val="1"/>
      </rPr>
      <t>)</t>
    </r>
  </si>
  <si>
    <t>Ghi chú</t>
  </si>
  <si>
    <t>Kết quả các năm</t>
  </si>
  <si>
    <t>Đvt</t>
  </si>
  <si>
    <t>Chỉ tiêu</t>
  </si>
  <si>
    <t>Ước 2020</t>
  </si>
  <si>
    <t>I</t>
  </si>
  <si>
    <t>Công tác Tổ chức</t>
  </si>
  <si>
    <t>Tổng số cơ sở Đảng</t>
  </si>
  <si>
    <t>Cơ sở</t>
  </si>
  <si>
    <t>Trong đó Chi bộ trực thuộc Đảng bộ cơ sở</t>
  </si>
  <si>
    <t xml:space="preserve">Chi bộ </t>
  </si>
  <si>
    <t>Tổng số đảng viên</t>
  </si>
  <si>
    <t>Đảng viên</t>
  </si>
  <si>
    <t>Số đảng viên phát triển hàng năm</t>
  </si>
  <si>
    <t xml:space="preserve">Tỷ lệ phát triển đảng viên </t>
  </si>
  <si>
    <t>%</t>
  </si>
  <si>
    <t>Kết quả đánh giá TCCSĐ và Đ viên</t>
  </si>
  <si>
    <t xml:space="preserve"> - </t>
  </si>
  <si>
    <t>Số dự phân loại</t>
  </si>
  <si>
    <t>-</t>
  </si>
  <si>
    <t>Kết quả phân loại TCCSĐ</t>
  </si>
  <si>
    <t xml:space="preserve"> TSVM</t>
  </si>
  <si>
    <t xml:space="preserve"> Hoàn thành tốt nhiệm vụ</t>
  </si>
  <si>
    <t xml:space="preserve"> Hoàn thành nhiệm vụ</t>
  </si>
  <si>
    <t xml:space="preserve"> Yếu, kém</t>
  </si>
  <si>
    <t>Kết quả phân loại đảng viên</t>
  </si>
  <si>
    <t>+</t>
  </si>
  <si>
    <t>ĐV</t>
  </si>
  <si>
    <t>Hoàn thành xuất sắc nhiệm vụ</t>
  </si>
  <si>
    <t>Hoàn thành tốt nhiệm vụ</t>
  </si>
  <si>
    <t>Hoàn thành nhiệm vụ</t>
  </si>
  <si>
    <t>Không HTNV, hoặc vi phạm tư  cách</t>
  </si>
  <si>
    <t>Năm 2015</t>
  </si>
  <si>
    <t>Năm 2016</t>
  </si>
  <si>
    <t>Năm 2017</t>
  </si>
  <si>
    <t>Năm 2018</t>
  </si>
  <si>
    <t>Năm 2019</t>
  </si>
  <si>
    <t>Ước năm 2020</t>
  </si>
  <si>
    <t>STT</t>
  </si>
  <si>
    <t>DANH MỤC</t>
  </si>
  <si>
    <t>TỔNG SỐ</t>
  </si>
  <si>
    <t>T8/2015</t>
  </si>
  <si>
    <t>Tổng các cuộc kiểm tra, giám sát</t>
  </si>
  <si>
    <t>a</t>
  </si>
  <si>
    <t>Các cuộc kiểm tra</t>
  </si>
  <si>
    <t>Trong đó:</t>
  </si>
  <si>
    <t>Kiểm tra theo chương trình BCH</t>
  </si>
  <si>
    <t>Kiểm tra theo kế hoạch UBKT</t>
  </si>
  <si>
    <t>Kiểm tra dấu hiệu đảng viên vi phạm</t>
  </si>
  <si>
    <t>Kiểm tra theo KH, chương trình của Tỉnh</t>
  </si>
  <si>
    <t>b</t>
  </si>
  <si>
    <t>Các cuộc giám sát</t>
  </si>
  <si>
    <t>Giám sát theo chương trình BCH</t>
  </si>
  <si>
    <t>Giám sát theo kế hoạch UBKT</t>
  </si>
  <si>
    <t>Giám sát theo KH, chương trình của Tỉnh</t>
  </si>
  <si>
    <t>Cơ sở và đảng viên được kiểm tra, giám sát</t>
  </si>
  <si>
    <t>Kiểm tra</t>
  </si>
  <si>
    <t>Tổng lượt cơ sở được kiểm tra</t>
  </si>
  <si>
    <t>Tổng số đảng viên được kiểm tra</t>
  </si>
  <si>
    <t>Giám sát</t>
  </si>
  <si>
    <t>Tổng lượt cơ sở được giám sát</t>
  </si>
  <si>
    <t>Tổng số đảng viên được giám sát</t>
  </si>
  <si>
    <t>Đảng viên và cơ sở sau kiểm tra phải thi hành kỷ luật</t>
  </si>
  <si>
    <t>Tổng số cơ sở phải thi hành kỷ luật</t>
  </si>
  <si>
    <t>Tổng số đảng viên phải thi hành kỷ luật</t>
  </si>
  <si>
    <t>Hình thức kỷ luật</t>
  </si>
  <si>
    <t>Đối với tổ chức cơ sở đảng</t>
  </si>
  <si>
    <t>+ Khiển trách</t>
  </si>
  <si>
    <t>+ Cảnh cáo</t>
  </si>
  <si>
    <t>Đối với đảng viên</t>
  </si>
  <si>
    <t>+Cảnh cáo</t>
  </si>
  <si>
    <t>+ Cách chức</t>
  </si>
  <si>
    <t>+ Khai trừ</t>
  </si>
  <si>
    <t>Dự kiến 2020</t>
  </si>
  <si>
    <t>II</t>
  </si>
  <si>
    <t>92,3</t>
  </si>
  <si>
    <t>III</t>
  </si>
  <si>
    <t>IV</t>
  </si>
  <si>
    <t xml:space="preserve">
Năm, giai đoạn</t>
  </si>
  <si>
    <t>Chỉ tiêu Nghị quyết Đại hội XXIII</t>
  </si>
  <si>
    <t>Kết quả thực hiện giữa nhiệm kỳ</t>
  </si>
  <si>
    <t>Tỷ lệ đạt so với chỉ tiêu NQ</t>
  </si>
  <si>
    <t>Tổng cộng</t>
  </si>
  <si>
    <t>9 (=6+7+8)</t>
  </si>
  <si>
    <t>A</t>
  </si>
  <si>
    <t>B</t>
  </si>
  <si>
    <t>KINH TẾ</t>
  </si>
  <si>
    <t xml:space="preserve">TỔNG SP TRÊN ĐỊA BÀN (GRDP) </t>
  </si>
  <si>
    <t>GRDP theo giá so sánh 2010</t>
  </si>
  <si>
    <t>Tỷ.đ</t>
  </si>
  <si>
    <t xml:space="preserve"> </t>
  </si>
  <si>
    <t>Khu vực III (TM - DL - DV)</t>
  </si>
  <si>
    <t>Khu vực II (CN, XDCB)</t>
  </si>
  <si>
    <t>Khu vực I (Nông-Lâm-Ngư)</t>
  </si>
  <si>
    <t>GRDP theo giá hiện hành</t>
  </si>
  <si>
    <t>Tốc độ tăng trưởng kinh tế bq hàng năm</t>
  </si>
  <si>
    <t>CƠ CẤU KINH TẾ (theo giá hiện hành)</t>
  </si>
  <si>
    <t>06%</t>
  </si>
  <si>
    <t>Giá trị tăng thêm các ngành dịch vụ bình quân</t>
  </si>
  <si>
    <t>17%/năm</t>
  </si>
  <si>
    <t>Giá trị tăng thêm ngành công nghiệp, xây dựng</t>
  </si>
  <si>
    <t>13%/năm</t>
  </si>
  <si>
    <t>Giá trị tăng thêm ngành nông - lâm - ngư nghiệp</t>
  </si>
  <si>
    <t>06%/năm</t>
  </si>
  <si>
    <t xml:space="preserve">GRDP BQ ĐẦU NGƯỜI </t>
  </si>
  <si>
    <t>Tính theo tiền Việt Nam</t>
  </si>
  <si>
    <t>1.000đ/ng</t>
  </si>
  <si>
    <t>Tính theo đồng Đô la Mỹ (USD)</t>
  </si>
  <si>
    <t>USD/ng</t>
  </si>
  <si>
    <t>CÁC LĨNH VỰC</t>
  </si>
  <si>
    <t>Thương mại - du lịch - dịch vụ</t>
  </si>
  <si>
    <t xml:space="preserve">Thương mại </t>
  </si>
  <si>
    <t>Tổng giá trị hàng hóa XNK qua cửa khẩu</t>
  </si>
  <si>
    <t xml:space="preserve">Tổng giá trị hàng hóa xuất khẩu qua cửa khẩu </t>
  </si>
  <si>
    <t>Tr.USD</t>
  </si>
  <si>
    <t xml:space="preserve">Tổng giá trị hàng hóa nhập khẩu qua cửa khẩu </t>
  </si>
  <si>
    <t>Tổng mức bán lẻ HH và DT dịch vụ.</t>
  </si>
  <si>
    <t>Tổng khách du lịch đến Móng Cái</t>
  </si>
  <si>
    <t>Tổng số khách DL qua CK</t>
  </si>
  <si>
    <t>Lượt</t>
  </si>
  <si>
    <t>Khách du lịch nhập cảnh</t>
  </si>
  <si>
    <t>Người</t>
  </si>
  <si>
    <t xml:space="preserve">Khách du lịch xuất cảnh </t>
  </si>
  <si>
    <t>Số khách lưu trú</t>
  </si>
  <si>
    <t>Số nộp ngân sách Nhà nước</t>
  </si>
  <si>
    <t>c</t>
  </si>
  <si>
    <t>Dịch vụ</t>
  </si>
  <si>
    <t xml:space="preserve">Giao thông, vận tải </t>
  </si>
  <si>
    <t>Khối lượng hàng hóa (vận chuyển)</t>
  </si>
  <si>
    <t>Ngh.tấn</t>
  </si>
  <si>
    <t>Số lượng hành khách (vận chuyển)</t>
  </si>
  <si>
    <t>Tr.lượt</t>
  </si>
  <si>
    <t>Tổng doanh thu vận tải</t>
  </si>
  <si>
    <t xml:space="preserve">Bưu chính, viễn thông </t>
  </si>
  <si>
    <t>Tổng số máy điện thoại</t>
  </si>
  <si>
    <t>Máy</t>
  </si>
  <si>
    <t>Số máy/100 dân</t>
  </si>
  <si>
    <t>83,8</t>
  </si>
  <si>
    <t>86,2</t>
  </si>
  <si>
    <t>147,3</t>
  </si>
  <si>
    <t>148,3</t>
  </si>
  <si>
    <t>Tổng số thuê bao Internet</t>
  </si>
  <si>
    <t>Thuê bao</t>
  </si>
  <si>
    <t>Công nghiệp - XDCB</t>
  </si>
  <si>
    <t xml:space="preserve">Công nghiệp - TTCN </t>
  </si>
  <si>
    <t>Giá trị SX CN (giá so sánh 2010)</t>
  </si>
  <si>
    <t>Giá trị SX CN (giá hiện hành)</t>
  </si>
  <si>
    <t>Tổng vốn đầu tư xã hội</t>
  </si>
  <si>
    <t>Giá trị sản xuất ngành XD (giá hiện hành)</t>
  </si>
  <si>
    <t xml:space="preserve">Ngành Nông - Lâm - Ngư nghiệp </t>
  </si>
  <si>
    <t>Giá trị SX nông, lâm, thủy sản (giá hiện hành)</t>
  </si>
  <si>
    <t>Nông nghiệp</t>
  </si>
  <si>
    <t>Giá trị sản xuất NN (giá so sánh 2010)</t>
  </si>
  <si>
    <t>Giá trị sản xuất NN (giá hiện hành)</t>
  </si>
  <si>
    <t>Trồng trọt</t>
  </si>
  <si>
    <t>Giá trị sản xuất (giá so sánh 2010)</t>
  </si>
  <si>
    <t>Giá trị sản xuất (giá hiện hành)</t>
  </si>
  <si>
    <t>Tổng diện tích gieo trồng cây hàng năm</t>
  </si>
  <si>
    <t>Ha</t>
  </si>
  <si>
    <t>Diện tích lúa</t>
  </si>
  <si>
    <t>Năng suất một số cây trồng</t>
  </si>
  <si>
    <t>Lúa</t>
  </si>
  <si>
    <t>Tạ/ha</t>
  </si>
  <si>
    <t>Ngô</t>
  </si>
  <si>
    <t>Lạc</t>
  </si>
  <si>
    <t>Tương</t>
  </si>
  <si>
    <t>Tổng sản lượng lương thực cây có hạt</t>
  </si>
  <si>
    <t>Tấn/năm</t>
  </si>
  <si>
    <t>Sản lượng lương thực bình quân đầu người</t>
  </si>
  <si>
    <t>kg</t>
  </si>
  <si>
    <t>Chăn nuôi</t>
  </si>
  <si>
    <t>Một số loài nuôi chính</t>
  </si>
  <si>
    <t>Đàn trâu</t>
  </si>
  <si>
    <t>Con</t>
  </si>
  <si>
    <t>Đàn bò</t>
  </si>
  <si>
    <t>Đàn lợn</t>
  </si>
  <si>
    <t>Đàn gia cầm</t>
  </si>
  <si>
    <t>1000 Con</t>
  </si>
  <si>
    <t>Thuỷ sản</t>
  </si>
  <si>
    <t>Diện tích nuôi trồng</t>
  </si>
  <si>
    <t>Tổng sản lượng thuỷ sản</t>
  </si>
  <si>
    <t>Tấn</t>
  </si>
  <si>
    <t>Nuôi trồng</t>
  </si>
  <si>
    <t>Khai thác</t>
  </si>
  <si>
    <t>Lâm nghiệp</t>
  </si>
  <si>
    <t>Diện tích trồng rừng tập trung (trồng mới)</t>
  </si>
  <si>
    <t>Trồng cây phân tán</t>
  </si>
  <si>
    <t>1000 cây</t>
  </si>
  <si>
    <t>40,3</t>
  </si>
  <si>
    <t>Tài chính - Ngân hàng</t>
  </si>
  <si>
    <t xml:space="preserve">Tài chính </t>
  </si>
  <si>
    <t>Tổng thu NS</t>
  </si>
  <si>
    <t>Tổng chi NS</t>
  </si>
  <si>
    <t xml:space="preserve">Giá trị sản xuất ngành tài chính, ngân hàng, bảo hiểm </t>
  </si>
  <si>
    <t>Giá trị sản xuất theo giá hiện hành</t>
  </si>
  <si>
    <t>Giá trị sản xuất theo giá so sánh</t>
  </si>
  <si>
    <t xml:space="preserve">Quản lý đất đai </t>
  </si>
  <si>
    <t>Cấp GCNQSD đất ở NT theo CT 18</t>
  </si>
  <si>
    <t>Giấy</t>
  </si>
  <si>
    <t>Cấp GCNQSD ở ĐThị và QH NT</t>
  </si>
  <si>
    <t>Cấp GCNQSD đất nông nghiệp</t>
  </si>
  <si>
    <t>CấpGCNQSD đất Lâm nghiệp</t>
  </si>
  <si>
    <t>Cấp GCNQSD đất NTTS</t>
  </si>
  <si>
    <t>VĂN HÓA - XÃ HỘI</t>
  </si>
  <si>
    <t xml:space="preserve">Giáo dục, đào tạo </t>
  </si>
  <si>
    <t>Trường học</t>
  </si>
  <si>
    <t>Trường</t>
  </si>
  <si>
    <t>Mầm non</t>
  </si>
  <si>
    <t>Tiểu học</t>
  </si>
  <si>
    <t>Phổ thông cơ sở</t>
  </si>
  <si>
    <t>Trung học phổ thông</t>
  </si>
  <si>
    <t>Số học sinh</t>
  </si>
  <si>
    <t>HS</t>
  </si>
  <si>
    <t>Tỷ lệ huy động HS ra lớp mầm non</t>
  </si>
  <si>
    <t>Tỷ lệ HS ra lớp 1</t>
  </si>
  <si>
    <t>Tỷ lệ HS vào lớp 6</t>
  </si>
  <si>
    <t>Tỷ lệ HS vào lớp 10</t>
  </si>
  <si>
    <t>Tỷ lệ duy trì sỹ số</t>
  </si>
  <si>
    <t>Tỷ lệ tốt nghiệp THCS</t>
  </si>
  <si>
    <t>Tỷ lệ tốt nghiệp THPT</t>
  </si>
  <si>
    <t>Xây dựng trường chuẩn QG</t>
  </si>
  <si>
    <t>90%
(46/51 trường)</t>
  </si>
  <si>
    <t>35/51</t>
  </si>
  <si>
    <t>41/51</t>
  </si>
  <si>
    <t>43/52</t>
  </si>
  <si>
    <t>Mức độ II</t>
  </si>
  <si>
    <t>Số trường kiên cố hoá</t>
  </si>
  <si>
    <t>100% 
(51/51 trường)</t>
  </si>
  <si>
    <t>48/51</t>
  </si>
  <si>
    <t>49/51</t>
  </si>
  <si>
    <t>51/52</t>
  </si>
  <si>
    <t>Giáo viên</t>
  </si>
  <si>
    <t>Trung học cơ sở</t>
  </si>
  <si>
    <t>Phổ thông trung học</t>
  </si>
  <si>
    <t>Tỷ lệ GV đạt trình độ trên chuẩn</t>
  </si>
  <si>
    <t xml:space="preserve">KQ phổ cập GD TH đúng độ tuổi </t>
  </si>
  <si>
    <t xml:space="preserve">KQ phổ cập giáo dục THCS </t>
  </si>
  <si>
    <t xml:space="preserve">mức độ 1 </t>
  </si>
  <si>
    <t>mức độ 1</t>
  </si>
  <si>
    <t>Xã, p có 3 trường (MN, TH, THCS)</t>
  </si>
  <si>
    <t>xã, p</t>
  </si>
  <si>
    <t xml:space="preserve">Dân số - Lao động - CSXH - GĐ &amp; TE </t>
  </si>
  <si>
    <t>Dân số trung bình</t>
  </si>
  <si>
    <t>120.000-150.000</t>
  </si>
  <si>
    <t>Thành thị</t>
  </si>
  <si>
    <t>Nông thôn</t>
  </si>
  <si>
    <t>Tốc độ tăng dân số bình quân</t>
  </si>
  <si>
    <t>Tỷ suất sinh</t>
  </si>
  <si>
    <t>‰</t>
  </si>
  <si>
    <t>Tỷ lệ sinh con thứ 3 trở lên</t>
  </si>
  <si>
    <t>Tỷ lệ tăng dân số tự nhiên</t>
  </si>
  <si>
    <t>Số người trong độ tuổi lao động</t>
  </si>
  <si>
    <t>Tỷ lệ lao động so với dân số</t>
  </si>
  <si>
    <t>Số LĐ được giải quyết việc làm</t>
  </si>
  <si>
    <t>3.000 - 4.000</t>
  </si>
  <si>
    <t>Tỷ lệ hộ nghèo</t>
  </si>
  <si>
    <t>thấp hơn bq 
của Tỉnh</t>
  </si>
  <si>
    <t>Số GĐ chính sách được hưởng chế độ</t>
  </si>
  <si>
    <t>GĐ</t>
  </si>
  <si>
    <t>Số đối tượng được hưởng CSXH</t>
  </si>
  <si>
    <t>đ.tượng</t>
  </si>
  <si>
    <t>TE có HCĐB được giúp đỡ</t>
  </si>
  <si>
    <t>Trẻ</t>
  </si>
  <si>
    <t xml:space="preserve">TE dưới 6T được cấp thẻ KCB </t>
  </si>
  <si>
    <t>Tỷ lệ trẻ em suy dinh dưỡng</t>
  </si>
  <si>
    <t>Tỷ lệ trẻ em dưới 1 tuổi được tiêm chủng đầy đủ</t>
  </si>
  <si>
    <t xml:space="preserve">Y tế </t>
  </si>
  <si>
    <t>Tỷ lệ dân số tham gia BHYT</t>
  </si>
  <si>
    <t>95,8/</t>
  </si>
  <si>
    <t xml:space="preserve">Tỷ lệ xã, phường đạt tiêu chí quốc gia về y tế </t>
  </si>
  <si>
    <t xml:space="preserve">Khám chữa bệnh </t>
  </si>
  <si>
    <t>L.người</t>
  </si>
  <si>
    <t>Bệnh viện</t>
  </si>
  <si>
    <t>Trạm y tế xã, phường</t>
  </si>
  <si>
    <t>Điều trị</t>
  </si>
  <si>
    <t>Số giường bệnh/vạn dân (không tính giường Trạm y tế)</t>
  </si>
  <si>
    <t>Giường</t>
  </si>
  <si>
    <t>Tỷ lệ Trạm y tế xã, phường có BS khám, chữa bệnh</t>
  </si>
  <si>
    <t>Bác sĩ/vạn dân</t>
  </si>
  <si>
    <t xml:space="preserve">Bác sỹ </t>
  </si>
  <si>
    <t>12 bác sỹ</t>
  </si>
  <si>
    <t>Tỷ lệ thu gom chất thải y tế</t>
  </si>
  <si>
    <t xml:space="preserve">Văn hoá - Thể thao - Truyền hình </t>
  </si>
  <si>
    <t>Số thôn, khu phố văn hoá</t>
  </si>
  <si>
    <t>Thôn, khu</t>
  </si>
  <si>
    <t>Trung tâm văn hóa xã</t>
  </si>
  <si>
    <t>Nhà</t>
  </si>
  <si>
    <t>Nhà thi đấu thể thao</t>
  </si>
  <si>
    <t>Tỷ lệ hộ GĐ đạt tiêu chuẩn GĐVH</t>
  </si>
  <si>
    <t>90,7</t>
  </si>
  <si>
    <t>91,5</t>
  </si>
  <si>
    <t>Tỷ lệ phủ sóng truyền thanh</t>
  </si>
  <si>
    <t>Tỷ lệ phủ sóng truyền hình</t>
  </si>
  <si>
    <t>100% 
(đạt 51/51 trường theo KH, không tính 3 trường mới tách tăng thêm trong kỳ )</t>
  </si>
  <si>
    <t>92,2% 
(đạt 47/51 trường theo KH, không tính 3 trường mới tách tăng thêm trong kỳ)</t>
  </si>
  <si>
    <t xml:space="preserve">Trong 5 năm đạt 6 trường KCH, nâng tổng hiện có 54/54 trường đạt KCH </t>
  </si>
  <si>
    <t>Trong 5 năm đạt 12 trường CQG, nâng tổng hiện có 47/54 trường đạt CQG</t>
  </si>
  <si>
    <t>Giá trị SX nông, lâm, thủy sản (giá so sánh 2010)</t>
  </si>
  <si>
    <t>Biểu 01</t>
  </si>
  <si>
    <t>Đầu kỳ đạt 56,3%</t>
  </si>
  <si>
    <t>Đầu kỳ đạt 2.529 USD</t>
  </si>
  <si>
    <t>Đầu kỳ đạt 106.413 người</t>
  </si>
  <si>
    <t>* Cơ cấu khu vực II (công nghiệp, xây dựng) + cơ cấu khu vực III (dịch vụ) đạt = 91,1% trong cơ cấu các ngành kinh tế</t>
  </si>
  <si>
    <t>70,8%</t>
  </si>
  <si>
    <t>Biểu 02</t>
  </si>
  <si>
    <t>Biểu 03</t>
  </si>
  <si>
    <t>Biểu 04</t>
  </si>
  <si>
    <t>4133-4153</t>
  </si>
  <si>
    <t>101-121</t>
  </si>
  <si>
    <t>2,5-3</t>
  </si>
  <si>
    <t>Tăng 0,02%</t>
  </si>
  <si>
    <t>Tăng 3,5%</t>
  </si>
  <si>
    <t>Tăng 0,1%</t>
  </si>
  <si>
    <t>Tăng 0,2%</t>
  </si>
  <si>
    <t>Tăng 2,9%</t>
  </si>
  <si>
    <t>Tăng 0,9%</t>
  </si>
  <si>
    <t>Tăng 15%</t>
  </si>
  <si>
    <t>Tăng 20%</t>
  </si>
  <si>
    <t>Tăng 0,8%</t>
  </si>
  <si>
    <t>Tăng 0,05%</t>
  </si>
  <si>
    <t>Tăng 3,6%</t>
  </si>
  <si>
    <t>Tăng 5%</t>
  </si>
  <si>
    <r>
      <t xml:space="preserve">                * Ghi chú:</t>
    </r>
    <r>
      <rPr>
        <sz val="16"/>
        <rFont val="Times New Roman"/>
        <family val="1"/>
      </rPr>
      <t xml:space="preserve"> - 9/22 chỉ tiêu đạt; 10/22 chỉ tiêu tăng so với Nghị quyết Đại hội Đảng bộ Thành phố khóa XXIII</t>
    </r>
  </si>
  <si>
    <t xml:space="preserve">VỀ XÂY DỰNG ĐẢNG, CHÍNH QUYỀN, ĐOÀN THỂ (03 chỉ tiêu): </t>
  </si>
  <si>
    <t>Trong đó:
- Thu nội địa</t>
  </si>
  <si>
    <t xml:space="preserve">- Thu XNK </t>
  </si>
  <si>
    <t>Trong đó:
- Chi đầu tư XDCB</t>
  </si>
  <si>
    <t>- Chi thường xuyên</t>
  </si>
  <si>
    <t>41,03</t>
  </si>
  <si>
    <t>41,05</t>
  </si>
  <si>
    <t>BIỂU KẾT QUẢ THỰC HIỆN CÁC CHỈ TIÊU NGHỊ QUYẾT 
ĐẠI HỘI ĐẢNG BỘ THÀNH PHỐ LẦN THỨ XXIII, NHIỆM KỲ 2015 - 2020</t>
  </si>
  <si>
    <t xml:space="preserve">BIỂU TỔNG HỢP KẾT QUẢ THỰC HIỆN MỘT SỐ CHỈ TIÊU </t>
  </si>
  <si>
    <t>VỀ KINH TẾ, VĂN HOÁ - XÃ HỘI GIAI ĐOẠN 2015 - 2020</t>
  </si>
  <si>
    <t>BIỂU KẾT QUẢ THỰC HIỆN CÔNG TÁC KIỂM TRA, GIÁM SÁT VÀ THI HÀNH KỶ LUẬT CỦA ĐẢNG
  NHIỆM KỲ 2015 - 2020</t>
  </si>
  <si>
    <t xml:space="preserve"> GIAI ĐOẠN 2015-2020</t>
  </si>
  <si>
    <t>BIỂU TỔNG HỢP KẾT QUẢ CÔNG TÁC TỔ CHỨC, XÂY DỰNG ĐẢNG</t>
  </si>
  <si>
    <t>trên 10%/năm</t>
  </si>
  <si>
    <r>
      <rPr>
        <sz val="16"/>
        <rFont val="Times New Roman"/>
        <family val="1"/>
      </rPr>
      <t>C</t>
    </r>
    <r>
      <rPr>
        <i/>
        <sz val="16"/>
        <rFont val="Times New Roman"/>
        <family val="1"/>
      </rPr>
      <t>hưa đạt NQ</t>
    </r>
  </si>
  <si>
    <r>
      <rPr>
        <b/>
        <sz val="16"/>
        <rFont val="Times New Roman"/>
        <family val="1"/>
      </rPr>
      <t xml:space="preserve">Không đạt
</t>
    </r>
    <r>
      <rPr>
        <sz val="16"/>
        <rFont val="Times New Roman"/>
        <family val="1"/>
      </rPr>
      <t xml:space="preserve">(chỉ đạt 79,5% NQ, tuy nhiên so đầu kỳ tăng gấp 1,6 lần) </t>
    </r>
  </si>
  <si>
    <r>
      <rPr>
        <b/>
        <sz val="16"/>
        <rFont val="Times New Roman"/>
        <family val="1"/>
      </rPr>
      <t xml:space="preserve">Không đạt
</t>
    </r>
    <r>
      <rPr>
        <sz val="16"/>
        <rFont val="Times New Roman"/>
        <family val="1"/>
      </rPr>
      <t xml:space="preserve">(chỉ đạt 30,1% NQ, tuy nhiên so đầu kỳ tăng 4.087 người) </t>
    </r>
  </si>
  <si>
    <r>
      <rPr>
        <b/>
        <sz val="16"/>
        <rFont val="Times New Roman"/>
        <family val="1"/>
      </rPr>
      <t xml:space="preserve">Không đạt
</t>
    </r>
    <r>
      <rPr>
        <sz val="16"/>
        <rFont val="Times New Roman"/>
        <family val="1"/>
      </rPr>
      <t>(chỉ đạt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43,3% chỉ tiêu NQ, tuy nhiên tăng so đầu kỳ 1,6 bác sỹ/vạn dân </t>
    </r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</si>
</sst>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"/>
    <numFmt numFmtId="182" formatCode="#,##0.0000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#.##0.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[$-409]dddd\,\ mmmm\ dd\,\ yyyy"/>
    <numFmt numFmtId="195" formatCode="0.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0.0%"/>
    <numFmt numFmtId="202" formatCode="0.000%"/>
    <numFmt numFmtId="203" formatCode="_(* #,##0.000_);_(* \(#,##0.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-* #,##0.000\ _₫_-;\-* #,##0.000\ _₫_-;_-* &quot;-&quot;???\ _₫_-;_-@_-"/>
  </numFmts>
  <fonts count="6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left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wrapText="1"/>
    </xf>
    <xf numFmtId="180" fontId="10" fillId="32" borderId="11" xfId="0" applyNumberFormat="1" applyFont="1" applyFill="1" applyBorder="1" applyAlignment="1" quotePrefix="1">
      <alignment horizontal="center" wrapText="1"/>
    </xf>
    <xf numFmtId="0" fontId="0" fillId="32" borderId="0" xfId="0" applyFont="1" applyFill="1" applyAlignment="1">
      <alignment vertical="center"/>
    </xf>
    <xf numFmtId="0" fontId="10" fillId="32" borderId="11" xfId="0" applyFont="1" applyFill="1" applyBorder="1" applyAlignment="1">
      <alignment/>
    </xf>
    <xf numFmtId="9" fontId="10" fillId="32" borderId="1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3" xfId="0" applyFont="1" applyFill="1" applyBorder="1" applyAlignment="1">
      <alignment/>
    </xf>
    <xf numFmtId="49" fontId="0" fillId="32" borderId="14" xfId="0" applyNumberFormat="1" applyFont="1" applyFill="1" applyBorder="1" applyAlignment="1" quotePrefix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10" fontId="10" fillId="32" borderId="11" xfId="0" applyNumberFormat="1" applyFont="1" applyFill="1" applyBorder="1" applyAlignment="1">
      <alignment horizontal="center"/>
    </xf>
    <xf numFmtId="9" fontId="0" fillId="32" borderId="14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indent="2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 indent="2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vertical="center" wrapText="1"/>
      <protection/>
    </xf>
    <xf numFmtId="0" fontId="2" fillId="0" borderId="28" xfId="60" applyFont="1" applyFill="1" applyBorder="1" applyAlignment="1">
      <alignment horizontal="center" vertical="center" wrapText="1"/>
      <protection/>
    </xf>
    <xf numFmtId="0" fontId="2" fillId="0" borderId="29" xfId="60" applyFont="1" applyFill="1" applyBorder="1" applyAlignment="1">
      <alignment vertical="center" wrapText="1"/>
      <protection/>
    </xf>
    <xf numFmtId="0" fontId="2" fillId="0" borderId="29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vertical="center" wrapText="1"/>
      <protection/>
    </xf>
    <xf numFmtId="0" fontId="0" fillId="0" borderId="29" xfId="60" applyFont="1" applyFill="1" applyBorder="1" applyAlignment="1">
      <alignment vertical="center" wrapText="1"/>
      <protection/>
    </xf>
    <xf numFmtId="0" fontId="0" fillId="0" borderId="29" xfId="60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22" fillId="0" borderId="29" xfId="60" applyFont="1" applyFill="1" applyBorder="1" applyAlignment="1">
      <alignment vertical="center" wrapText="1"/>
      <protection/>
    </xf>
    <xf numFmtId="0" fontId="0" fillId="0" borderId="29" xfId="60" applyFont="1" applyFill="1" applyBorder="1" applyAlignment="1" quotePrefix="1">
      <alignment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0" fillId="0" borderId="32" xfId="60" applyFont="1" applyFill="1" applyBorder="1" applyAlignment="1" quotePrefix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3" xfId="60" applyFont="1" applyFill="1" applyBorder="1" applyAlignment="1">
      <alignment horizontal="center" vertical="center" wrapText="1"/>
      <protection/>
    </xf>
    <xf numFmtId="0" fontId="2" fillId="0" borderId="34" xfId="60" applyFont="1" applyFill="1" applyBorder="1" applyAlignment="1">
      <alignment horizontal="center" vertical="center" wrapText="1"/>
      <protection/>
    </xf>
    <xf numFmtId="0" fontId="2" fillId="0" borderId="35" xfId="60" applyFont="1" applyFill="1" applyBorder="1" applyAlignment="1">
      <alignment vertical="center" wrapText="1"/>
      <protection/>
    </xf>
    <xf numFmtId="0" fontId="2" fillId="0" borderId="35" xfId="60" applyFont="1" applyFill="1" applyBorder="1" applyAlignment="1">
      <alignment horizontal="center" vertical="center" wrapText="1"/>
      <protection/>
    </xf>
    <xf numFmtId="0" fontId="6" fillId="0" borderId="35" xfId="60" applyFont="1" applyFill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24" fillId="0" borderId="37" xfId="60" applyFont="1" applyFill="1" applyBorder="1" applyAlignment="1">
      <alignment horizontal="center" vertical="center" wrapText="1"/>
      <protection/>
    </xf>
    <xf numFmtId="0" fontId="24" fillId="0" borderId="38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right" vertical="top" wrapText="1"/>
    </xf>
    <xf numFmtId="0" fontId="14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2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1" xfId="0" applyFont="1" applyBorder="1" applyAlignment="1" quotePrefix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49" fontId="0" fillId="32" borderId="0" xfId="0" applyNumberFormat="1" applyFont="1" applyFill="1" applyAlignment="1">
      <alignment horizont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59" applyNumberFormat="1" applyFont="1" applyFill="1" applyBorder="1" applyAlignment="1">
      <alignment wrapText="1"/>
      <protection/>
    </xf>
    <xf numFmtId="0" fontId="10" fillId="32" borderId="11" xfId="59" applyNumberFormat="1" applyFont="1" applyFill="1" applyBorder="1" applyAlignment="1" quotePrefix="1">
      <alignment/>
      <protection/>
    </xf>
    <xf numFmtId="0" fontId="10" fillId="32" borderId="14" xfId="0" applyFont="1" applyFill="1" applyBorder="1" applyAlignment="1">
      <alignment horizontal="center" wrapText="1"/>
    </xf>
    <xf numFmtId="201" fontId="10" fillId="32" borderId="11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9" fontId="10" fillId="32" borderId="11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 quotePrefix="1">
      <alignment horizontal="center"/>
    </xf>
    <xf numFmtId="201" fontId="11" fillId="32" borderId="11" xfId="0" applyNumberFormat="1" applyFont="1" applyFill="1" applyBorder="1" applyAlignment="1">
      <alignment horizontal="center" wrapText="1"/>
    </xf>
    <xf numFmtId="201" fontId="11" fillId="32" borderId="11" xfId="0" applyNumberFormat="1" applyFont="1" applyFill="1" applyBorder="1" applyAlignment="1">
      <alignment horizontal="center"/>
    </xf>
    <xf numFmtId="201" fontId="10" fillId="32" borderId="0" xfId="0" applyNumberFormat="1" applyFont="1" applyFill="1" applyBorder="1" applyAlignment="1">
      <alignment horizontal="center"/>
    </xf>
    <xf numFmtId="3" fontId="10" fillId="32" borderId="0" xfId="0" applyNumberFormat="1" applyFont="1" applyFill="1" applyBorder="1" applyAlignment="1">
      <alignment horizontal="center" wrapText="1"/>
    </xf>
    <xf numFmtId="0" fontId="10" fillId="32" borderId="11" xfId="0" applyFont="1" applyFill="1" applyBorder="1" applyAlignment="1">
      <alignment wrapText="1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49" fontId="9" fillId="32" borderId="18" xfId="0" applyNumberFormat="1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 wrapText="1"/>
    </xf>
    <xf numFmtId="0" fontId="10" fillId="32" borderId="46" xfId="0" applyFont="1" applyFill="1" applyBorder="1" applyAlignment="1">
      <alignment horizontal="center"/>
    </xf>
    <xf numFmtId="0" fontId="10" fillId="32" borderId="22" xfId="0" applyFont="1" applyFill="1" applyBorder="1" applyAlignment="1">
      <alignment/>
    </xf>
    <xf numFmtId="0" fontId="10" fillId="32" borderId="22" xfId="0" applyFont="1" applyFill="1" applyBorder="1" applyAlignment="1">
      <alignment horizontal="center" wrapText="1"/>
    </xf>
    <xf numFmtId="0" fontId="10" fillId="32" borderId="22" xfId="0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0" fillId="32" borderId="11" xfId="63" applyNumberFormat="1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9" fontId="10" fillId="32" borderId="13" xfId="0" applyNumberFormat="1" applyFont="1" applyFill="1" applyBorder="1" applyAlignment="1">
      <alignment horizontal="center" wrapText="1"/>
    </xf>
    <xf numFmtId="9" fontId="10" fillId="32" borderId="13" xfId="0" applyNumberFormat="1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left"/>
    </xf>
    <xf numFmtId="9" fontId="10" fillId="32" borderId="18" xfId="0" applyNumberFormat="1" applyFont="1" applyFill="1" applyBorder="1" applyAlignment="1">
      <alignment horizontal="center"/>
    </xf>
    <xf numFmtId="49" fontId="10" fillId="32" borderId="18" xfId="0" applyNumberFormat="1" applyFont="1" applyFill="1" applyBorder="1" applyAlignment="1">
      <alignment horizontal="center"/>
    </xf>
    <xf numFmtId="9" fontId="10" fillId="32" borderId="22" xfId="0" applyNumberFormat="1" applyFont="1" applyFill="1" applyBorder="1" applyAlignment="1">
      <alignment horizontal="center"/>
    </xf>
    <xf numFmtId="10" fontId="10" fillId="32" borderId="22" xfId="0" applyNumberFormat="1" applyFont="1" applyFill="1" applyBorder="1" applyAlignment="1">
      <alignment horizontal="center"/>
    </xf>
    <xf numFmtId="201" fontId="10" fillId="32" borderId="13" xfId="0" applyNumberFormat="1" applyFont="1" applyFill="1" applyBorder="1" applyAlignment="1">
      <alignment horizontal="center"/>
    </xf>
    <xf numFmtId="0" fontId="8" fillId="32" borderId="47" xfId="0" applyFont="1" applyFill="1" applyBorder="1" applyAlignment="1">
      <alignment/>
    </xf>
    <xf numFmtId="49" fontId="10" fillId="32" borderId="22" xfId="0" applyNumberFormat="1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0" fontId="10" fillId="32" borderId="25" xfId="0" applyFont="1" applyFill="1" applyBorder="1" applyAlignment="1">
      <alignment wrapText="1"/>
    </xf>
    <xf numFmtId="0" fontId="10" fillId="32" borderId="25" xfId="0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60" applyFont="1" applyFill="1" applyAlignment="1">
      <alignment/>
      <protection/>
    </xf>
    <xf numFmtId="0" fontId="2" fillId="32" borderId="0" xfId="60" applyFont="1" applyFill="1" applyAlignment="1">
      <alignment horizontal="center"/>
      <protection/>
    </xf>
    <xf numFmtId="0" fontId="2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9" fontId="17" fillId="0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18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 indent="2"/>
    </xf>
    <xf numFmtId="0" fontId="2" fillId="32" borderId="11" xfId="0" applyFont="1" applyFill="1" applyBorder="1" applyAlignment="1">
      <alignment horizontal="left" vertical="center" indent="2"/>
    </xf>
    <xf numFmtId="0" fontId="0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 quotePrefix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/>
    </xf>
    <xf numFmtId="0" fontId="14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 indent="3"/>
    </xf>
    <xf numFmtId="0" fontId="16" fillId="32" borderId="0" xfId="0" applyFont="1" applyFill="1" applyAlignment="1">
      <alignment/>
    </xf>
    <xf numFmtId="0" fontId="13" fillId="32" borderId="11" xfId="0" applyFont="1" applyFill="1" applyBorder="1" applyAlignment="1">
      <alignment horizontal="left" vertical="center" wrapText="1" indent="2"/>
    </xf>
    <xf numFmtId="0" fontId="13" fillId="32" borderId="11" xfId="0" applyFont="1" applyFill="1" applyBorder="1" applyAlignment="1" quotePrefix="1">
      <alignment horizontal="left" vertical="center" indent="2"/>
    </xf>
    <xf numFmtId="0" fontId="0" fillId="32" borderId="49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181" fontId="14" fillId="32" borderId="11" xfId="0" applyNumberFormat="1" applyFont="1" applyFill="1" applyBorder="1" applyAlignment="1">
      <alignment vertical="center"/>
    </xf>
    <xf numFmtId="181" fontId="26" fillId="32" borderId="11" xfId="0" applyNumberFormat="1" applyFont="1" applyFill="1" applyBorder="1" applyAlignment="1">
      <alignment vertical="center"/>
    </xf>
    <xf numFmtId="181" fontId="17" fillId="32" borderId="11" xfId="0" applyNumberFormat="1" applyFont="1" applyFill="1" applyBorder="1" applyAlignment="1">
      <alignment vertical="center"/>
    </xf>
    <xf numFmtId="181" fontId="17" fillId="32" borderId="11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9" fontId="17" fillId="32" borderId="11" xfId="0" applyNumberFormat="1" applyFont="1" applyFill="1" applyBorder="1" applyAlignment="1">
      <alignment horizontal="center" vertical="center"/>
    </xf>
    <xf numFmtId="9" fontId="17" fillId="32" borderId="11" xfId="0" applyNumberFormat="1" applyFont="1" applyFill="1" applyBorder="1" applyAlignment="1" quotePrefix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 wrapText="1"/>
    </xf>
    <xf numFmtId="3" fontId="26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center" vertical="center"/>
    </xf>
    <xf numFmtId="180" fontId="17" fillId="32" borderId="11" xfId="0" applyNumberFormat="1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/>
    </xf>
    <xf numFmtId="4" fontId="26" fillId="32" borderId="11" xfId="0" applyNumberFormat="1" applyFont="1" applyFill="1" applyBorder="1" applyAlignment="1">
      <alignment horizontal="center" vertical="center"/>
    </xf>
    <xf numFmtId="181" fontId="26" fillId="32" borderId="11" xfId="0" applyNumberFormat="1" applyFont="1" applyFill="1" applyBorder="1" applyAlignment="1">
      <alignment horizontal="center" vertical="center"/>
    </xf>
    <xf numFmtId="3" fontId="17" fillId="32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8" fillId="0" borderId="11" xfId="0" applyNumberFormat="1" applyFont="1" applyFill="1" applyBorder="1" applyAlignment="1">
      <alignment vertical="center"/>
    </xf>
    <xf numFmtId="181" fontId="28" fillId="32" borderId="11" xfId="0" applyNumberFormat="1" applyFont="1" applyFill="1" applyBorder="1" applyAlignment="1">
      <alignment vertical="center"/>
    </xf>
    <xf numFmtId="3" fontId="27" fillId="32" borderId="11" xfId="0" applyNumberFormat="1" applyFont="1" applyFill="1" applyBorder="1" applyAlignment="1">
      <alignment horizontal="right" vertical="center"/>
    </xf>
    <xf numFmtId="181" fontId="29" fillId="32" borderId="11" xfId="0" applyNumberFormat="1" applyFont="1" applyFill="1" applyBorder="1" applyAlignment="1">
      <alignment vertical="center"/>
    </xf>
    <xf numFmtId="0" fontId="28" fillId="32" borderId="14" xfId="0" applyFont="1" applyFill="1" applyBorder="1" applyAlignment="1">
      <alignment vertical="center"/>
    </xf>
    <xf numFmtId="3" fontId="29" fillId="32" borderId="11" xfId="0" applyNumberFormat="1" applyFont="1" applyFill="1" applyBorder="1" applyAlignment="1">
      <alignment horizontal="right" vertical="center"/>
    </xf>
    <xf numFmtId="0" fontId="29" fillId="32" borderId="14" xfId="0" applyFont="1" applyFill="1" applyBorder="1" applyAlignment="1">
      <alignment vertical="center"/>
    </xf>
    <xf numFmtId="181" fontId="27" fillId="32" borderId="11" xfId="0" applyNumberFormat="1" applyFont="1" applyFill="1" applyBorder="1" applyAlignment="1">
      <alignment vertical="center"/>
    </xf>
    <xf numFmtId="0" fontId="27" fillId="32" borderId="14" xfId="0" applyFont="1" applyFill="1" applyBorder="1" applyAlignment="1">
      <alignment vertical="center"/>
    </xf>
    <xf numFmtId="180" fontId="27" fillId="32" borderId="11" xfId="0" applyNumberFormat="1" applyFont="1" applyFill="1" applyBorder="1" applyAlignment="1">
      <alignment vertical="center"/>
    </xf>
    <xf numFmtId="201" fontId="27" fillId="32" borderId="11" xfId="63" applyNumberFormat="1" applyFont="1" applyFill="1" applyBorder="1" applyAlignment="1">
      <alignment horizontal="right" vertical="center" wrapText="1"/>
    </xf>
    <xf numFmtId="4" fontId="27" fillId="32" borderId="11" xfId="0" applyNumberFormat="1" applyFont="1" applyFill="1" applyBorder="1" applyAlignment="1">
      <alignment vertical="center"/>
    </xf>
    <xf numFmtId="9" fontId="27" fillId="32" borderId="14" xfId="0" applyNumberFormat="1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vertical="center"/>
    </xf>
    <xf numFmtId="183" fontId="27" fillId="32" borderId="11" xfId="0" applyNumberFormat="1" applyFont="1" applyFill="1" applyBorder="1" applyAlignment="1">
      <alignment horizontal="right" vertical="center"/>
    </xf>
    <xf numFmtId="180" fontId="27" fillId="32" borderId="11" xfId="0" applyNumberFormat="1" applyFont="1" applyFill="1" applyBorder="1" applyAlignment="1">
      <alignment horizontal="right" vertical="center"/>
    </xf>
    <xf numFmtId="201" fontId="27" fillId="32" borderId="14" xfId="0" applyNumberFormat="1" applyFont="1" applyFill="1" applyBorder="1" applyAlignment="1">
      <alignment horizontal="center" vertical="center"/>
    </xf>
    <xf numFmtId="0" fontId="27" fillId="32" borderId="14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right" vertical="center"/>
    </xf>
    <xf numFmtId="10" fontId="27" fillId="32" borderId="14" xfId="0" applyNumberFormat="1" applyFont="1" applyFill="1" applyBorder="1" applyAlignment="1">
      <alignment horizontal="center" vertical="center"/>
    </xf>
    <xf numFmtId="201" fontId="27" fillId="32" borderId="11" xfId="63" applyNumberFormat="1" applyFont="1" applyFill="1" applyBorder="1" applyAlignment="1">
      <alignment vertical="center"/>
    </xf>
    <xf numFmtId="3" fontId="27" fillId="32" borderId="11" xfId="0" applyNumberFormat="1" applyFont="1" applyFill="1" applyBorder="1" applyAlignment="1">
      <alignment vertical="center"/>
    </xf>
    <xf numFmtId="181" fontId="27" fillId="32" borderId="11" xfId="0" applyNumberFormat="1" applyFont="1" applyFill="1" applyBorder="1" applyAlignment="1">
      <alignment horizontal="right" vertical="center"/>
    </xf>
    <xf numFmtId="208" fontId="27" fillId="32" borderId="11" xfId="42" applyNumberFormat="1" applyFont="1" applyFill="1" applyBorder="1" applyAlignment="1">
      <alignment vertical="center"/>
    </xf>
    <xf numFmtId="208" fontId="27" fillId="32" borderId="11" xfId="0" applyNumberFormat="1" applyFont="1" applyFill="1" applyBorder="1" applyAlignment="1">
      <alignment vertical="center"/>
    </xf>
    <xf numFmtId="208" fontId="27" fillId="32" borderId="11" xfId="42" applyNumberFormat="1" applyFont="1" applyFill="1" applyBorder="1" applyAlignment="1">
      <alignment horizontal="right" vertical="center" wrapText="1"/>
    </xf>
    <xf numFmtId="208" fontId="27" fillId="32" borderId="11" xfId="42" applyNumberFormat="1" applyFont="1" applyFill="1" applyBorder="1" applyAlignment="1">
      <alignment horizontal="right" vertical="center"/>
    </xf>
    <xf numFmtId="208" fontId="27" fillId="32" borderId="11" xfId="42" applyNumberFormat="1" applyFont="1" applyFill="1" applyBorder="1" applyAlignment="1">
      <alignment horizontal="center" vertical="center" wrapText="1"/>
    </xf>
    <xf numFmtId="3" fontId="27" fillId="32" borderId="0" xfId="0" applyNumberFormat="1" applyFont="1" applyFill="1" applyBorder="1" applyAlignment="1">
      <alignment vertical="center"/>
    </xf>
    <xf numFmtId="0" fontId="27" fillId="32" borderId="0" xfId="0" applyFont="1" applyFill="1" applyBorder="1" applyAlignment="1">
      <alignment/>
    </xf>
    <xf numFmtId="3" fontId="29" fillId="32" borderId="11" xfId="0" applyNumberFormat="1" applyFont="1" applyFill="1" applyBorder="1" applyAlignment="1">
      <alignment vertical="center"/>
    </xf>
    <xf numFmtId="4" fontId="27" fillId="32" borderId="14" xfId="0" applyNumberFormat="1" applyFont="1" applyFill="1" applyBorder="1" applyAlignment="1">
      <alignment vertical="center"/>
    </xf>
    <xf numFmtId="4" fontId="27" fillId="32" borderId="11" xfId="0" applyNumberFormat="1" applyFont="1" applyFill="1" applyBorder="1" applyAlignment="1">
      <alignment horizontal="right" vertical="center"/>
    </xf>
    <xf numFmtId="182" fontId="27" fillId="32" borderId="11" xfId="0" applyNumberFormat="1" applyFont="1" applyFill="1" applyBorder="1" applyAlignment="1">
      <alignment vertical="center"/>
    </xf>
    <xf numFmtId="0" fontId="27" fillId="32" borderId="11" xfId="0" applyNumberFormat="1" applyFont="1" applyFill="1" applyBorder="1" applyAlignment="1">
      <alignment vertical="center"/>
    </xf>
    <xf numFmtId="3" fontId="27" fillId="32" borderId="14" xfId="0" applyNumberFormat="1" applyFont="1" applyFill="1" applyBorder="1" applyAlignment="1">
      <alignment vertical="center"/>
    </xf>
    <xf numFmtId="3" fontId="27" fillId="32" borderId="14" xfId="0" applyNumberFormat="1" applyFont="1" applyFill="1" applyBorder="1" applyAlignment="1">
      <alignment horizontal="center" vertical="center"/>
    </xf>
    <xf numFmtId="183" fontId="29" fillId="32" borderId="11" xfId="0" applyNumberFormat="1" applyFont="1" applyFill="1" applyBorder="1" applyAlignment="1">
      <alignment vertical="center"/>
    </xf>
    <xf numFmtId="180" fontId="29" fillId="32" borderId="11" xfId="0" applyNumberFormat="1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vertical="center"/>
    </xf>
    <xf numFmtId="0" fontId="29" fillId="32" borderId="11" xfId="0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horizontal="right" vertical="center"/>
    </xf>
    <xf numFmtId="3" fontId="28" fillId="32" borderId="11" xfId="0" applyNumberFormat="1" applyFont="1" applyFill="1" applyBorder="1" applyAlignment="1">
      <alignment vertical="center"/>
    </xf>
    <xf numFmtId="183" fontId="27" fillId="32" borderId="14" xfId="0" applyNumberFormat="1" applyFont="1" applyFill="1" applyBorder="1" applyAlignment="1">
      <alignment vertical="center"/>
    </xf>
    <xf numFmtId="180" fontId="27" fillId="32" borderId="11" xfId="0" applyNumberFormat="1" applyFont="1" applyFill="1" applyBorder="1" applyAlignment="1" quotePrefix="1">
      <alignment horizontal="right" vertical="center"/>
    </xf>
    <xf numFmtId="9" fontId="27" fillId="32" borderId="14" xfId="63" applyFont="1" applyFill="1" applyBorder="1" applyAlignment="1">
      <alignment horizontal="right" vertical="center"/>
    </xf>
    <xf numFmtId="180" fontId="29" fillId="32" borderId="14" xfId="0" applyNumberFormat="1" applyFont="1" applyFill="1" applyBorder="1" applyAlignment="1">
      <alignment horizontal="right"/>
    </xf>
    <xf numFmtId="3" fontId="27" fillId="32" borderId="11" xfId="0" applyNumberFormat="1" applyFont="1" applyFill="1" applyBorder="1" applyAlignment="1">
      <alignment/>
    </xf>
    <xf numFmtId="3" fontId="27" fillId="32" borderId="11" xfId="58" applyNumberFormat="1" applyFont="1" applyFill="1" applyBorder="1" applyAlignment="1">
      <alignment vertical="center"/>
      <protection/>
    </xf>
    <xf numFmtId="3" fontId="27" fillId="32" borderId="11" xfId="58" applyNumberFormat="1" applyFont="1" applyFill="1" applyBorder="1" applyAlignment="1">
      <alignment horizontal="right" vertical="center"/>
      <protection/>
    </xf>
    <xf numFmtId="3" fontId="27" fillId="32" borderId="13" xfId="58" applyNumberFormat="1" applyFont="1" applyFill="1" applyBorder="1" applyAlignment="1">
      <alignment vertical="center"/>
      <protection/>
    </xf>
    <xf numFmtId="3" fontId="27" fillId="32" borderId="13" xfId="58" applyNumberFormat="1" applyFont="1" applyFill="1" applyBorder="1" applyAlignment="1">
      <alignment horizontal="right" vertical="center"/>
      <protection/>
    </xf>
    <xf numFmtId="0" fontId="27" fillId="32" borderId="51" xfId="0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/>
    </xf>
    <xf numFmtId="201" fontId="27" fillId="0" borderId="14" xfId="0" applyNumberFormat="1" applyFont="1" applyFill="1" applyBorder="1" applyAlignment="1">
      <alignment horizontal="right" vertical="center"/>
    </xf>
    <xf numFmtId="201" fontId="27" fillId="0" borderId="14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vertical="center" wrapText="1"/>
    </xf>
    <xf numFmtId="10" fontId="27" fillId="0" borderId="14" xfId="0" applyNumberFormat="1" applyFont="1" applyFill="1" applyBorder="1" applyAlignment="1">
      <alignment horizontal="right" vertical="center"/>
    </xf>
    <xf numFmtId="180" fontId="27" fillId="0" borderId="11" xfId="0" applyNumberFormat="1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 quotePrefix="1">
      <alignment horizontal="right" vertical="center" wrapText="1"/>
    </xf>
    <xf numFmtId="181" fontId="27" fillId="0" borderId="11" xfId="0" applyNumberFormat="1" applyFont="1" applyFill="1" applyBorder="1" applyAlignment="1">
      <alignment horizontal="right" vertical="center"/>
    </xf>
    <xf numFmtId="180" fontId="27" fillId="0" borderId="11" xfId="0" applyNumberFormat="1" applyFont="1" applyFill="1" applyBorder="1" applyAlignment="1">
      <alignment horizontal="right" vertical="center"/>
    </xf>
    <xf numFmtId="181" fontId="27" fillId="0" borderId="14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9" fontId="27" fillId="0" borderId="14" xfId="63" applyFont="1" applyFill="1" applyBorder="1" applyAlignment="1">
      <alignment horizontal="right" vertical="center"/>
    </xf>
    <xf numFmtId="171" fontId="27" fillId="0" borderId="11" xfId="44" applyFont="1" applyFill="1" applyBorder="1" applyAlignment="1">
      <alignment horizontal="right" vertical="center"/>
    </xf>
    <xf numFmtId="3" fontId="27" fillId="0" borderId="25" xfId="0" applyNumberFormat="1" applyFont="1" applyFill="1" applyBorder="1" applyAlignment="1">
      <alignment vertical="center"/>
    </xf>
    <xf numFmtId="3" fontId="27" fillId="0" borderId="25" xfId="0" applyNumberFormat="1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201" fontId="0" fillId="32" borderId="14" xfId="0" applyNumberFormat="1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wrapText="1"/>
    </xf>
    <xf numFmtId="9" fontId="8" fillId="32" borderId="1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/>
    </xf>
    <xf numFmtId="201" fontId="8" fillId="32" borderId="11" xfId="0" applyNumberFormat="1" applyFont="1" applyFill="1" applyBorder="1" applyAlignment="1">
      <alignment horizontal="center"/>
    </xf>
    <xf numFmtId="10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201" fontId="8" fillId="32" borderId="11" xfId="0" applyNumberFormat="1" applyFont="1" applyFill="1" applyBorder="1" applyAlignment="1">
      <alignment horizontal="center" wrapText="1"/>
    </xf>
    <xf numFmtId="9" fontId="0" fillId="32" borderId="45" xfId="0" applyNumberFormat="1" applyFont="1" applyFill="1" applyBorder="1" applyAlignment="1">
      <alignment horizontal="center" wrapText="1"/>
    </xf>
    <xf numFmtId="9" fontId="8" fillId="32" borderId="11" xfId="0" applyNumberFormat="1" applyFont="1" applyFill="1" applyBorder="1" applyAlignment="1">
      <alignment horizontal="center"/>
    </xf>
    <xf numFmtId="201" fontId="0" fillId="32" borderId="52" xfId="0" applyNumberFormat="1" applyFont="1" applyFill="1" applyBorder="1" applyAlignment="1">
      <alignment horizontal="center" wrapText="1"/>
    </xf>
    <xf numFmtId="201" fontId="8" fillId="32" borderId="13" xfId="0" applyNumberFormat="1" applyFont="1" applyFill="1" applyBorder="1" applyAlignment="1">
      <alignment horizontal="center"/>
    </xf>
    <xf numFmtId="9" fontId="0" fillId="32" borderId="51" xfId="0" applyNumberFormat="1" applyFont="1" applyFill="1" applyBorder="1" applyAlignment="1">
      <alignment horizontal="center" wrapText="1"/>
    </xf>
    <xf numFmtId="0" fontId="0" fillId="32" borderId="52" xfId="0" applyFont="1" applyFill="1" applyBorder="1" applyAlignment="1">
      <alignment horizontal="center" wrapText="1"/>
    </xf>
    <xf numFmtId="0" fontId="8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9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center" vertical="center" wrapText="1"/>
    </xf>
    <xf numFmtId="0" fontId="25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26" fillId="32" borderId="0" xfId="0" applyFont="1" applyFill="1" applyAlignment="1">
      <alignment/>
    </xf>
    <xf numFmtId="3" fontId="29" fillId="32" borderId="11" xfId="0" applyNumberFormat="1" applyFont="1" applyFill="1" applyBorder="1" applyAlignment="1">
      <alignment horizontal="right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C giua nhiem ky va nam 2013 lam viec voi so KHDT(1)" xfId="59"/>
    <cellStyle name="Normal_Biểu báo cáo đại hội (17-7-2015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</xdr:col>
      <xdr:colOff>3362325</xdr:colOff>
      <xdr:row>6</xdr:row>
      <xdr:rowOff>733425</xdr:rowOff>
    </xdr:to>
    <xdr:sp>
      <xdr:nvSpPr>
        <xdr:cNvPr id="1" name="Line 1"/>
        <xdr:cNvSpPr>
          <a:spLocks/>
        </xdr:cNvSpPr>
      </xdr:nvSpPr>
      <xdr:spPr>
        <a:xfrm>
          <a:off x="323850" y="1057275"/>
          <a:ext cx="33528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1000125"/>
          <a:ext cx="2809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4"/>
  <sheetViews>
    <sheetView zoomScale="70" zoomScaleNormal="70" workbookViewId="0" topLeftCell="A1">
      <pane ySplit="3" topLeftCell="BM4" activePane="bottomLeft" state="frozen"/>
      <selection pane="topLeft" activeCell="B1" sqref="B1"/>
      <selection pane="bottomLeft" activeCell="B48" sqref="B48"/>
    </sheetView>
  </sheetViews>
  <sheetFormatPr defaultColWidth="9.00390625" defaultRowHeight="15.75"/>
  <cols>
    <col min="1" max="1" width="14.125" style="107" customWidth="1"/>
    <col min="2" max="2" width="66.125" style="1" customWidth="1"/>
    <col min="3" max="3" width="27.125" style="107" customWidth="1"/>
    <col min="4" max="4" width="0.12890625" style="107" customWidth="1"/>
    <col min="5" max="5" width="36.125" style="109" customWidth="1"/>
    <col min="6" max="6" width="44.50390625" style="107" customWidth="1"/>
    <col min="7" max="7" width="28.875" style="342" customWidth="1"/>
    <col min="8" max="16384" width="9.00390625" style="1" customWidth="1"/>
  </cols>
  <sheetData>
    <row r="1" spans="2:7" ht="22.5" customHeight="1">
      <c r="B1" s="108"/>
      <c r="G1" s="323" t="s">
        <v>399</v>
      </c>
    </row>
    <row r="2" spans="1:7" s="7" customFormat="1" ht="76.5" customHeight="1" thickBot="1">
      <c r="A2" s="352" t="s">
        <v>431</v>
      </c>
      <c r="B2" s="353"/>
      <c r="C2" s="353"/>
      <c r="D2" s="353"/>
      <c r="E2" s="353"/>
      <c r="F2" s="353"/>
      <c r="G2" s="353"/>
    </row>
    <row r="3" spans="1:7" s="101" customFormat="1" ht="73.5" customHeight="1" thickTop="1">
      <c r="A3" s="110" t="s">
        <v>0</v>
      </c>
      <c r="B3" s="111" t="s">
        <v>1</v>
      </c>
      <c r="C3" s="112" t="s">
        <v>26</v>
      </c>
      <c r="D3" s="112" t="s">
        <v>27</v>
      </c>
      <c r="E3" s="112" t="s">
        <v>84</v>
      </c>
      <c r="F3" s="112" t="s">
        <v>74</v>
      </c>
      <c r="G3" s="324" t="s">
        <v>101</v>
      </c>
    </row>
    <row r="4" spans="1:7" s="102" customFormat="1" ht="30" customHeight="1">
      <c r="A4" s="113">
        <v>1</v>
      </c>
      <c r="B4" s="114" t="s">
        <v>65</v>
      </c>
      <c r="C4" s="115"/>
      <c r="D4" s="115"/>
      <c r="E4" s="116"/>
      <c r="F4" s="115"/>
      <c r="G4" s="325"/>
    </row>
    <row r="5" spans="1:7" ht="30" customHeight="1">
      <c r="A5" s="2" t="s">
        <v>6</v>
      </c>
      <c r="B5" s="8" t="s">
        <v>66</v>
      </c>
      <c r="C5" s="4" t="s">
        <v>3</v>
      </c>
      <c r="D5" s="4"/>
      <c r="E5" s="117" t="s">
        <v>72</v>
      </c>
      <c r="F5" s="114" t="s">
        <v>411</v>
      </c>
      <c r="G5" s="326"/>
    </row>
    <row r="6" spans="1:7" ht="45.75" customHeight="1">
      <c r="A6" s="2" t="s">
        <v>25</v>
      </c>
      <c r="B6" s="118" t="s">
        <v>68</v>
      </c>
      <c r="C6" s="4"/>
      <c r="D6" s="4"/>
      <c r="E6" s="14"/>
      <c r="F6" s="114" t="s">
        <v>75</v>
      </c>
      <c r="G6" s="326"/>
    </row>
    <row r="7" spans="1:7" ht="40.5" customHeight="1">
      <c r="A7" s="2"/>
      <c r="B7" s="119" t="s">
        <v>28</v>
      </c>
      <c r="C7" s="5" t="s">
        <v>69</v>
      </c>
      <c r="D7" s="4"/>
      <c r="E7" s="14" t="s">
        <v>78</v>
      </c>
      <c r="F7" s="327" t="s">
        <v>97</v>
      </c>
      <c r="G7" s="120" t="s">
        <v>77</v>
      </c>
    </row>
    <row r="8" spans="1:7" ht="43.5" customHeight="1">
      <c r="A8" s="2"/>
      <c r="B8" s="119" t="s">
        <v>29</v>
      </c>
      <c r="C8" s="5" t="s">
        <v>70</v>
      </c>
      <c r="D8" s="4"/>
      <c r="E8" s="121" t="s">
        <v>79</v>
      </c>
      <c r="F8" s="122" t="s">
        <v>412</v>
      </c>
      <c r="G8" s="140"/>
    </row>
    <row r="9" spans="1:7" ht="42" customHeight="1">
      <c r="A9" s="2"/>
      <c r="B9" s="119" t="s">
        <v>30</v>
      </c>
      <c r="C9" s="123" t="s">
        <v>71</v>
      </c>
      <c r="D9" s="4"/>
      <c r="E9" s="9" t="s">
        <v>80</v>
      </c>
      <c r="F9" s="122" t="s">
        <v>413</v>
      </c>
      <c r="G9" s="326"/>
    </row>
    <row r="10" spans="1:7" ht="34.5" customHeight="1">
      <c r="A10" s="124" t="s">
        <v>7</v>
      </c>
      <c r="B10" s="8" t="s">
        <v>57</v>
      </c>
      <c r="C10" s="4"/>
      <c r="D10" s="4"/>
      <c r="E10" s="14"/>
      <c r="F10" s="328" t="s">
        <v>76</v>
      </c>
      <c r="G10" s="140"/>
    </row>
    <row r="11" spans="1:7" ht="42.75" customHeight="1">
      <c r="A11" s="2"/>
      <c r="B11" s="119" t="s">
        <v>28</v>
      </c>
      <c r="C11" s="9">
        <v>0.59</v>
      </c>
      <c r="D11" s="4"/>
      <c r="E11" s="121">
        <v>0.559</v>
      </c>
      <c r="F11" s="327" t="s">
        <v>438</v>
      </c>
      <c r="G11" s="120" t="s">
        <v>400</v>
      </c>
    </row>
    <row r="12" spans="1:7" ht="37.5" customHeight="1">
      <c r="A12" s="2"/>
      <c r="B12" s="119" t="s">
        <v>29</v>
      </c>
      <c r="C12" s="9">
        <v>0.35</v>
      </c>
      <c r="D12" s="4"/>
      <c r="E12" s="121">
        <v>0.352</v>
      </c>
      <c r="F12" s="125" t="s">
        <v>414</v>
      </c>
      <c r="G12" s="329"/>
    </row>
    <row r="13" spans="1:7" ht="36.75" customHeight="1">
      <c r="A13" s="2"/>
      <c r="B13" s="119" t="s">
        <v>30</v>
      </c>
      <c r="C13" s="9">
        <v>0.06</v>
      </c>
      <c r="D13" s="4"/>
      <c r="E13" s="121">
        <v>0.089</v>
      </c>
      <c r="F13" s="126" t="s">
        <v>415</v>
      </c>
      <c r="G13" s="326"/>
    </row>
    <row r="14" spans="1:7" ht="36.75" customHeight="1">
      <c r="A14" s="2"/>
      <c r="B14" s="119" t="s">
        <v>403</v>
      </c>
      <c r="C14" s="9"/>
      <c r="D14" s="4"/>
      <c r="E14" s="127"/>
      <c r="F14" s="126"/>
      <c r="G14" s="326"/>
    </row>
    <row r="15" spans="1:7" ht="66" customHeight="1">
      <c r="A15" s="2" t="s">
        <v>8</v>
      </c>
      <c r="B15" s="8" t="s">
        <v>50</v>
      </c>
      <c r="C15" s="4" t="s">
        <v>31</v>
      </c>
      <c r="D15" s="4"/>
      <c r="E15" s="128" t="s">
        <v>73</v>
      </c>
      <c r="F15" s="5" t="s">
        <v>439</v>
      </c>
      <c r="G15" s="120" t="s">
        <v>401</v>
      </c>
    </row>
    <row r="16" spans="1:7" s="7" customFormat="1" ht="41.25" customHeight="1">
      <c r="A16" s="2" t="s">
        <v>9</v>
      </c>
      <c r="B16" s="3" t="s">
        <v>67</v>
      </c>
      <c r="C16" s="5" t="s">
        <v>82</v>
      </c>
      <c r="D16" s="4"/>
      <c r="E16" s="5" t="s">
        <v>81</v>
      </c>
      <c r="F16" s="330" t="s">
        <v>416</v>
      </c>
      <c r="G16" s="13"/>
    </row>
    <row r="17" spans="1:7" ht="59.25" customHeight="1">
      <c r="A17" s="2" t="s">
        <v>10</v>
      </c>
      <c r="B17" s="129" t="s">
        <v>32</v>
      </c>
      <c r="C17" s="5" t="s">
        <v>33</v>
      </c>
      <c r="D17" s="4"/>
      <c r="E17" s="14" t="s">
        <v>33</v>
      </c>
      <c r="F17" s="331" t="s">
        <v>5</v>
      </c>
      <c r="G17" s="120" t="s">
        <v>83</v>
      </c>
    </row>
    <row r="18" spans="1:7" s="103" customFormat="1" ht="30" customHeight="1">
      <c r="A18" s="130">
        <v>2</v>
      </c>
      <c r="B18" s="131" t="s">
        <v>59</v>
      </c>
      <c r="C18" s="132"/>
      <c r="D18" s="132"/>
      <c r="E18" s="133"/>
      <c r="F18" s="132"/>
      <c r="G18" s="134"/>
    </row>
    <row r="19" spans="1:7" ht="63" customHeight="1">
      <c r="A19" s="135" t="s">
        <v>11</v>
      </c>
      <c r="B19" s="136" t="s">
        <v>34</v>
      </c>
      <c r="C19" s="137" t="s">
        <v>86</v>
      </c>
      <c r="D19" s="138"/>
      <c r="E19" s="6" t="s">
        <v>85</v>
      </c>
      <c r="F19" s="5" t="s">
        <v>440</v>
      </c>
      <c r="G19" s="120" t="s">
        <v>402</v>
      </c>
    </row>
    <row r="20" spans="1:7" ht="42" customHeight="1">
      <c r="A20" s="2" t="s">
        <v>12</v>
      </c>
      <c r="B20" s="8" t="s">
        <v>35</v>
      </c>
      <c r="C20" s="5" t="s">
        <v>88</v>
      </c>
      <c r="D20" s="4"/>
      <c r="E20" s="139" t="s">
        <v>87</v>
      </c>
      <c r="F20" s="114" t="s">
        <v>418</v>
      </c>
      <c r="G20" s="140"/>
    </row>
    <row r="21" spans="1:7" ht="30" customHeight="1">
      <c r="A21" s="2" t="s">
        <v>13</v>
      </c>
      <c r="B21" s="3" t="s">
        <v>36</v>
      </c>
      <c r="C21" s="9" t="s">
        <v>23</v>
      </c>
      <c r="D21" s="9"/>
      <c r="E21" s="14" t="s">
        <v>404</v>
      </c>
      <c r="F21" s="114" t="s">
        <v>419</v>
      </c>
      <c r="G21" s="16"/>
    </row>
    <row r="22" spans="1:7" ht="58.5" customHeight="1">
      <c r="A22" s="2" t="s">
        <v>14</v>
      </c>
      <c r="B22" s="3" t="s">
        <v>24</v>
      </c>
      <c r="C22" s="5" t="s">
        <v>98</v>
      </c>
      <c r="D22" s="15"/>
      <c r="E22" s="14" t="s">
        <v>89</v>
      </c>
      <c r="F22" s="332" t="s">
        <v>5</v>
      </c>
      <c r="G22" s="120" t="s">
        <v>99</v>
      </c>
    </row>
    <row r="23" spans="1:7" ht="63" customHeight="1">
      <c r="A23" s="2" t="s">
        <v>15</v>
      </c>
      <c r="B23" s="3" t="s">
        <v>37</v>
      </c>
      <c r="C23" s="4" t="s">
        <v>52</v>
      </c>
      <c r="D23" s="15"/>
      <c r="E23" s="14" t="s">
        <v>90</v>
      </c>
      <c r="F23" s="5" t="s">
        <v>441</v>
      </c>
      <c r="G23" s="120" t="s">
        <v>91</v>
      </c>
    </row>
    <row r="24" spans="1:7" ht="36.75" customHeight="1">
      <c r="A24" s="2" t="s">
        <v>16</v>
      </c>
      <c r="B24" s="3" t="s">
        <v>38</v>
      </c>
      <c r="C24" s="9" t="s">
        <v>51</v>
      </c>
      <c r="D24" s="15"/>
      <c r="E24" s="9">
        <v>0.95</v>
      </c>
      <c r="F24" s="333" t="s">
        <v>417</v>
      </c>
      <c r="G24" s="326"/>
    </row>
    <row r="25" spans="1:8" ht="84.75" customHeight="1">
      <c r="A25" s="2" t="s">
        <v>63</v>
      </c>
      <c r="B25" s="8" t="s">
        <v>94</v>
      </c>
      <c r="C25" s="123" t="s">
        <v>92</v>
      </c>
      <c r="D25" s="9"/>
      <c r="E25" s="141" t="s">
        <v>394</v>
      </c>
      <c r="F25" s="333" t="s">
        <v>5</v>
      </c>
      <c r="G25" s="142" t="s">
        <v>396</v>
      </c>
      <c r="H25" s="10"/>
    </row>
    <row r="26" spans="1:7" ht="87.75" customHeight="1">
      <c r="A26" s="11" t="s">
        <v>64</v>
      </c>
      <c r="B26" s="12" t="s">
        <v>95</v>
      </c>
      <c r="C26" s="143" t="s">
        <v>93</v>
      </c>
      <c r="D26" s="144"/>
      <c r="E26" s="145" t="s">
        <v>395</v>
      </c>
      <c r="F26" s="333" t="s">
        <v>5</v>
      </c>
      <c r="G26" s="142" t="s">
        <v>397</v>
      </c>
    </row>
    <row r="27" spans="1:7" ht="30" customHeight="1">
      <c r="A27" s="130">
        <v>3</v>
      </c>
      <c r="B27" s="146" t="s">
        <v>60</v>
      </c>
      <c r="C27" s="147"/>
      <c r="D27" s="147"/>
      <c r="E27" s="148"/>
      <c r="F27" s="147"/>
      <c r="G27" s="334"/>
    </row>
    <row r="28" spans="1:7" ht="30" customHeight="1">
      <c r="A28" s="135" t="s">
        <v>17</v>
      </c>
      <c r="B28" s="136" t="s">
        <v>39</v>
      </c>
      <c r="C28" s="149" t="s">
        <v>4</v>
      </c>
      <c r="D28" s="149"/>
      <c r="E28" s="150">
        <v>0.4105</v>
      </c>
      <c r="F28" s="335" t="s">
        <v>420</v>
      </c>
      <c r="G28" s="336"/>
    </row>
    <row r="29" spans="1:7" ht="30.75" customHeight="1">
      <c r="A29" s="2" t="s">
        <v>18</v>
      </c>
      <c r="B29" s="8" t="s">
        <v>40</v>
      </c>
      <c r="C29" s="9" t="s">
        <v>42</v>
      </c>
      <c r="D29" s="9"/>
      <c r="E29" s="14" t="s">
        <v>49</v>
      </c>
      <c r="F29" s="335" t="s">
        <v>5</v>
      </c>
      <c r="G29" s="326"/>
    </row>
    <row r="30" spans="1:7" ht="30" customHeight="1">
      <c r="A30" s="2" t="s">
        <v>48</v>
      </c>
      <c r="B30" s="8" t="s">
        <v>41</v>
      </c>
      <c r="C30" s="9" t="s">
        <v>42</v>
      </c>
      <c r="D30" s="9"/>
      <c r="E30" s="14" t="s">
        <v>49</v>
      </c>
      <c r="F30" s="335" t="s">
        <v>5</v>
      </c>
      <c r="G30" s="16"/>
    </row>
    <row r="31" spans="1:7" ht="30" customHeight="1">
      <c r="A31" s="2" t="s">
        <v>61</v>
      </c>
      <c r="B31" s="8" t="s">
        <v>43</v>
      </c>
      <c r="C31" s="9" t="s">
        <v>44</v>
      </c>
      <c r="D31" s="9"/>
      <c r="E31" s="14" t="s">
        <v>96</v>
      </c>
      <c r="F31" s="335" t="s">
        <v>5</v>
      </c>
      <c r="G31" s="16"/>
    </row>
    <row r="32" spans="1:7" ht="30" customHeight="1">
      <c r="A32" s="11" t="s">
        <v>62</v>
      </c>
      <c r="B32" s="12" t="s">
        <v>45</v>
      </c>
      <c r="C32" s="144" t="s">
        <v>46</v>
      </c>
      <c r="D32" s="144"/>
      <c r="E32" s="151">
        <v>0.986</v>
      </c>
      <c r="F32" s="337" t="s">
        <v>421</v>
      </c>
      <c r="G32" s="338"/>
    </row>
    <row r="33" spans="1:7" s="103" customFormat="1" ht="30" customHeight="1">
      <c r="A33" s="130">
        <v>4</v>
      </c>
      <c r="B33" s="152" t="s">
        <v>424</v>
      </c>
      <c r="C33" s="132"/>
      <c r="D33" s="132"/>
      <c r="E33" s="133"/>
      <c r="F33" s="132"/>
      <c r="G33" s="134"/>
    </row>
    <row r="34" spans="1:7" ht="30" customHeight="1">
      <c r="A34" s="135" t="s">
        <v>19</v>
      </c>
      <c r="B34" s="136" t="s">
        <v>2</v>
      </c>
      <c r="C34" s="149">
        <v>0.5</v>
      </c>
      <c r="D34" s="138"/>
      <c r="E34" s="153" t="s">
        <v>53</v>
      </c>
      <c r="F34" s="114" t="s">
        <v>5</v>
      </c>
      <c r="G34" s="339"/>
    </row>
    <row r="35" spans="1:7" ht="30" customHeight="1">
      <c r="A35" s="2" t="s">
        <v>20</v>
      </c>
      <c r="B35" s="8" t="s">
        <v>58</v>
      </c>
      <c r="C35" s="4" t="s">
        <v>22</v>
      </c>
      <c r="D35" s="4"/>
      <c r="E35" s="14" t="s">
        <v>55</v>
      </c>
      <c r="F35" s="114" t="s">
        <v>414</v>
      </c>
      <c r="G35" s="140"/>
    </row>
    <row r="36" spans="1:7" ht="36.75" customHeight="1" thickBot="1">
      <c r="A36" s="154" t="s">
        <v>21</v>
      </c>
      <c r="B36" s="155" t="s">
        <v>47</v>
      </c>
      <c r="C36" s="156" t="s">
        <v>56</v>
      </c>
      <c r="D36" s="156"/>
      <c r="E36" s="157" t="s">
        <v>54</v>
      </c>
      <c r="F36" s="340" t="s">
        <v>422</v>
      </c>
      <c r="G36" s="341"/>
    </row>
    <row r="37" ht="24.75" customHeight="1" thickTop="1"/>
    <row r="38" spans="1:7" ht="24.75" customHeight="1">
      <c r="A38" s="354" t="s">
        <v>423</v>
      </c>
      <c r="B38" s="354"/>
      <c r="C38" s="354"/>
      <c r="D38" s="354"/>
      <c r="E38" s="354"/>
      <c r="F38" s="354"/>
      <c r="G38" s="354"/>
    </row>
    <row r="39" spans="1:7" ht="18">
      <c r="A39" s="343"/>
      <c r="B39" s="104" t="s">
        <v>100</v>
      </c>
      <c r="C39" s="104"/>
      <c r="D39" s="104"/>
      <c r="E39" s="104"/>
      <c r="F39" s="104"/>
      <c r="G39" s="104"/>
    </row>
    <row r="40" spans="1:7" ht="18">
      <c r="A40" s="343"/>
      <c r="B40" s="106"/>
      <c r="C40" s="105"/>
      <c r="D40" s="105"/>
      <c r="E40" s="105"/>
      <c r="F40" s="105"/>
      <c r="G40" s="105"/>
    </row>
    <row r="41" spans="1:7" ht="15.75">
      <c r="A41" s="344"/>
      <c r="B41" s="106"/>
      <c r="C41" s="345"/>
      <c r="D41" s="345"/>
      <c r="E41" s="346"/>
      <c r="F41" s="344"/>
      <c r="G41" s="347"/>
    </row>
    <row r="42" spans="1:7" ht="15.75">
      <c r="A42" s="344"/>
      <c r="B42" s="106"/>
      <c r="C42" s="344"/>
      <c r="D42" s="344"/>
      <c r="E42" s="346"/>
      <c r="F42" s="344"/>
      <c r="G42" s="347"/>
    </row>
    <row r="43" spans="1:7" ht="15.75">
      <c r="A43" s="344"/>
      <c r="B43" s="106"/>
      <c r="C43" s="344"/>
      <c r="D43" s="344"/>
      <c r="E43" s="346"/>
      <c r="F43" s="344"/>
      <c r="G43" s="347"/>
    </row>
    <row r="44" spans="1:7" ht="15.75">
      <c r="A44" s="344"/>
      <c r="B44" s="106"/>
      <c r="C44" s="344"/>
      <c r="D44" s="344"/>
      <c r="E44" s="346"/>
      <c r="F44" s="344"/>
      <c r="G44" s="347"/>
    </row>
  </sheetData>
  <sheetProtection/>
  <mergeCells count="2">
    <mergeCell ref="A2:G2"/>
    <mergeCell ref="A38:G38"/>
  </mergeCells>
  <printOptions/>
  <pageMargins left="1.02" right="0" top="0.5" bottom="0.5" header="0.3" footer="0.3"/>
  <pageSetup fitToHeight="0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" sqref="N13"/>
    </sheetView>
  </sheetViews>
  <sheetFormatPr defaultColWidth="9.00390625" defaultRowHeight="15.75"/>
  <cols>
    <col min="1" max="1" width="4.125" style="97" customWidth="1"/>
    <col min="2" max="2" width="44.125" style="97" customWidth="1"/>
    <col min="3" max="3" width="8.125" style="97" customWidth="1"/>
    <col min="4" max="4" width="9.125" style="97" customWidth="1"/>
    <col min="5" max="5" width="8.375" style="97" customWidth="1"/>
    <col min="6" max="6" width="9.125" style="97" customWidth="1"/>
    <col min="7" max="7" width="9.50390625" style="97" customWidth="1"/>
    <col min="8" max="8" width="10.00390625" style="97" customWidth="1"/>
    <col min="9" max="9" width="7.50390625" style="97" customWidth="1"/>
    <col min="10" max="10" width="8.625" style="97" customWidth="1"/>
    <col min="11" max="11" width="9.125" style="97" customWidth="1"/>
    <col min="12" max="12" width="6.875" style="97" customWidth="1"/>
    <col min="13" max="13" width="15.875" style="97" customWidth="1"/>
    <col min="14" max="14" width="8.875" style="97" customWidth="1"/>
    <col min="15" max="15" width="7.375" style="97" customWidth="1"/>
    <col min="16" max="20" width="12.375" style="97" bestFit="1" customWidth="1"/>
    <col min="21" max="21" width="13.125" style="97" bestFit="1" customWidth="1"/>
    <col min="22" max="22" width="9.125" style="97" bestFit="1" customWidth="1"/>
    <col min="23" max="16384" width="9.00390625" style="97" customWidth="1"/>
  </cols>
  <sheetData>
    <row r="1" ht="15">
      <c r="K1" s="163" t="s">
        <v>405</v>
      </c>
    </row>
    <row r="2" spans="1:12" ht="24" customHeight="1">
      <c r="A2" s="355" t="s">
        <v>432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8.75" customHeight="1">
      <c r="A3" s="355" t="s">
        <v>433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9" customHeight="1" thickBot="1"/>
    <row r="6" spans="1:15" s="76" customFormat="1" ht="34.5" customHeight="1" thickTop="1">
      <c r="A6" s="356" t="s">
        <v>0</v>
      </c>
      <c r="B6" s="74" t="s">
        <v>179</v>
      </c>
      <c r="C6" s="358" t="s">
        <v>103</v>
      </c>
      <c r="D6" s="358" t="s">
        <v>180</v>
      </c>
      <c r="E6" s="75"/>
      <c r="F6" s="360" t="s">
        <v>181</v>
      </c>
      <c r="G6" s="361"/>
      <c r="H6" s="361"/>
      <c r="I6" s="361"/>
      <c r="J6" s="361"/>
      <c r="K6" s="362"/>
      <c r="L6" s="363" t="s">
        <v>182</v>
      </c>
      <c r="M6" s="97"/>
      <c r="N6" s="97"/>
      <c r="O6" s="97"/>
    </row>
    <row r="7" spans="1:12" ht="59.25" customHeight="1">
      <c r="A7" s="357"/>
      <c r="B7" s="77" t="s">
        <v>104</v>
      </c>
      <c r="C7" s="359"/>
      <c r="D7" s="359"/>
      <c r="E7" s="78">
        <v>2015</v>
      </c>
      <c r="F7" s="78">
        <v>2016</v>
      </c>
      <c r="G7" s="78">
        <v>2017</v>
      </c>
      <c r="H7" s="78">
        <v>2018</v>
      </c>
      <c r="I7" s="78">
        <v>2019</v>
      </c>
      <c r="J7" s="78" t="s">
        <v>105</v>
      </c>
      <c r="K7" s="78" t="s">
        <v>183</v>
      </c>
      <c r="L7" s="364"/>
    </row>
    <row r="8" spans="1:119" s="81" customFormat="1" ht="17.25" customHeight="1">
      <c r="A8" s="7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/>
      <c r="J8" s="80"/>
      <c r="K8" s="80" t="s">
        <v>184</v>
      </c>
      <c r="L8" s="164">
        <v>10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</row>
    <row r="9" spans="1:119" s="84" customFormat="1" ht="18" customHeight="1">
      <c r="A9" s="82" t="s">
        <v>185</v>
      </c>
      <c r="B9" s="86" t="s">
        <v>187</v>
      </c>
      <c r="C9" s="219"/>
      <c r="D9" s="194"/>
      <c r="E9" s="232"/>
      <c r="F9" s="232"/>
      <c r="G9" s="232"/>
      <c r="H9" s="232"/>
      <c r="I9" s="232"/>
      <c r="J9" s="232"/>
      <c r="K9" s="232"/>
      <c r="L9" s="233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</row>
    <row r="10" spans="1:119" s="84" customFormat="1" ht="18" customHeight="1">
      <c r="A10" s="82" t="s">
        <v>106</v>
      </c>
      <c r="B10" s="87" t="s">
        <v>188</v>
      </c>
      <c r="C10" s="219"/>
      <c r="D10" s="194"/>
      <c r="E10" s="232"/>
      <c r="F10" s="232"/>
      <c r="G10" s="232"/>
      <c r="H10" s="232"/>
      <c r="I10" s="232"/>
      <c r="J10" s="232"/>
      <c r="K10" s="234"/>
      <c r="L10" s="233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</row>
    <row r="11" spans="1:119" s="170" customFormat="1" ht="18" customHeight="1">
      <c r="A11" s="168">
        <v>1</v>
      </c>
      <c r="B11" s="169" t="s">
        <v>189</v>
      </c>
      <c r="C11" s="220" t="s">
        <v>190</v>
      </c>
      <c r="D11" s="195" t="s">
        <v>191</v>
      </c>
      <c r="E11" s="236">
        <f aca="true" t="shared" si="0" ref="E11:J11">SUM(E12:E14)</f>
        <v>4761.607388848078</v>
      </c>
      <c r="F11" s="236">
        <f t="shared" si="0"/>
        <v>5205.30234715605</v>
      </c>
      <c r="G11" s="236">
        <f t="shared" si="0"/>
        <v>5929.437935860104</v>
      </c>
      <c r="H11" s="236">
        <f t="shared" si="0"/>
        <v>6917.071633460945</v>
      </c>
      <c r="I11" s="236">
        <f t="shared" si="0"/>
        <v>7903.950746930357</v>
      </c>
      <c r="J11" s="236">
        <f t="shared" si="0"/>
        <v>9584.875946729668</v>
      </c>
      <c r="K11" s="237"/>
      <c r="L11" s="238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</row>
    <row r="12" spans="1:119" s="348" customFormat="1" ht="18" customHeight="1">
      <c r="A12" s="171"/>
      <c r="B12" s="172" t="s">
        <v>192</v>
      </c>
      <c r="C12" s="220" t="s">
        <v>190</v>
      </c>
      <c r="D12" s="196"/>
      <c r="E12" s="239">
        <v>2643.91459667546</v>
      </c>
      <c r="F12" s="239">
        <v>3031.78812016811</v>
      </c>
      <c r="G12" s="239">
        <v>3517.19855790733</v>
      </c>
      <c r="H12" s="239">
        <v>4054.48544327651</v>
      </c>
      <c r="I12" s="239">
        <v>4676.86641321471</v>
      </c>
      <c r="J12" s="239">
        <v>5426.86735090114</v>
      </c>
      <c r="K12" s="237"/>
      <c r="L12" s="240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</row>
    <row r="13" spans="1:119" s="348" customFormat="1" ht="18" customHeight="1">
      <c r="A13" s="171"/>
      <c r="B13" s="172" t="s">
        <v>193</v>
      </c>
      <c r="C13" s="220" t="s">
        <v>190</v>
      </c>
      <c r="D13" s="196"/>
      <c r="E13" s="239">
        <v>1626.936407372618</v>
      </c>
      <c r="F13" s="239">
        <v>1689.24370861554</v>
      </c>
      <c r="G13" s="239">
        <v>1891.4972919527738</v>
      </c>
      <c r="H13" s="239">
        <v>2308.9978851844344</v>
      </c>
      <c r="I13" s="239">
        <v>2623.6730812656474</v>
      </c>
      <c r="J13" s="239">
        <v>3497.622276240578</v>
      </c>
      <c r="K13" s="237"/>
      <c r="L13" s="240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</row>
    <row r="14" spans="1:119" s="348" customFormat="1" ht="18" customHeight="1">
      <c r="A14" s="171"/>
      <c r="B14" s="172" t="s">
        <v>194</v>
      </c>
      <c r="C14" s="220" t="s">
        <v>190</v>
      </c>
      <c r="D14" s="196"/>
      <c r="E14" s="239">
        <v>490.75638480000003</v>
      </c>
      <c r="F14" s="239">
        <v>484.27051837240003</v>
      </c>
      <c r="G14" s="239">
        <v>520.742086</v>
      </c>
      <c r="H14" s="239">
        <v>553.5883050000001</v>
      </c>
      <c r="I14" s="239">
        <v>603.41125245</v>
      </c>
      <c r="J14" s="239">
        <v>660.3863195879511</v>
      </c>
      <c r="K14" s="235"/>
      <c r="L14" s="240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:119" s="170" customFormat="1" ht="18" customHeight="1">
      <c r="A15" s="168">
        <v>2</v>
      </c>
      <c r="B15" s="169" t="s">
        <v>195</v>
      </c>
      <c r="C15" s="220" t="s">
        <v>190</v>
      </c>
      <c r="D15" s="195"/>
      <c r="E15" s="236">
        <f aca="true" t="shared" si="1" ref="E15:J15">SUM(E16:E18)</f>
        <v>5854.407788274564</v>
      </c>
      <c r="F15" s="236">
        <f t="shared" si="1"/>
        <v>6448.0926544582535</v>
      </c>
      <c r="G15" s="236">
        <f t="shared" si="1"/>
        <v>7541.044133350065</v>
      </c>
      <c r="H15" s="236">
        <f t="shared" si="1"/>
        <v>8961.053701895637</v>
      </c>
      <c r="I15" s="236">
        <f t="shared" si="1"/>
        <v>10367.447182788665</v>
      </c>
      <c r="J15" s="236">
        <f t="shared" si="1"/>
        <v>12697.240182120846</v>
      </c>
      <c r="K15" s="241"/>
      <c r="L15" s="238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:119" s="170" customFormat="1" ht="18" customHeight="1">
      <c r="A16" s="168"/>
      <c r="B16" s="172" t="s">
        <v>192</v>
      </c>
      <c r="C16" s="220" t="s">
        <v>190</v>
      </c>
      <c r="D16" s="197"/>
      <c r="E16" s="236">
        <v>3291.5757651945623</v>
      </c>
      <c r="F16" s="236">
        <v>3790.478869018254</v>
      </c>
      <c r="G16" s="236">
        <v>4418.982187780481</v>
      </c>
      <c r="H16" s="236">
        <v>5184.942503421611</v>
      </c>
      <c r="I16" s="236">
        <v>6060.19138106573</v>
      </c>
      <c r="J16" s="236">
        <v>7097.985529951989</v>
      </c>
      <c r="K16" s="241"/>
      <c r="L16" s="242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spans="1:119" s="170" customFormat="1" ht="18" customHeight="1">
      <c r="A17" s="168"/>
      <c r="B17" s="172" t="s">
        <v>193</v>
      </c>
      <c r="C17" s="220" t="s">
        <v>190</v>
      </c>
      <c r="D17" s="197"/>
      <c r="E17" s="236">
        <v>1875.217924080001</v>
      </c>
      <c r="F17" s="236">
        <v>1959.4406906400004</v>
      </c>
      <c r="G17" s="236">
        <v>2294.7119255899997</v>
      </c>
      <c r="H17" s="236">
        <v>2857.9934176393085</v>
      </c>
      <c r="I17" s="236">
        <v>3292.1847832320714</v>
      </c>
      <c r="J17" s="236">
        <v>4463.390182477582</v>
      </c>
      <c r="K17" s="241"/>
      <c r="L17" s="242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</row>
    <row r="18" spans="1:119" s="170" customFormat="1" ht="18" customHeight="1">
      <c r="A18" s="168"/>
      <c r="B18" s="172" t="s">
        <v>194</v>
      </c>
      <c r="C18" s="220" t="s">
        <v>190</v>
      </c>
      <c r="D18" s="198"/>
      <c r="E18" s="236">
        <v>687.6140989999999</v>
      </c>
      <c r="F18" s="236">
        <v>698.1730947999998</v>
      </c>
      <c r="G18" s="236">
        <v>827.3500199795844</v>
      </c>
      <c r="H18" s="236">
        <v>918.117780834717</v>
      </c>
      <c r="I18" s="236">
        <v>1015.0710184908631</v>
      </c>
      <c r="J18" s="236">
        <v>1135.8644696912759</v>
      </c>
      <c r="K18" s="243"/>
      <c r="L18" s="242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</row>
    <row r="19" spans="1:119" s="170" customFormat="1" ht="18" customHeight="1">
      <c r="A19" s="168">
        <v>3</v>
      </c>
      <c r="B19" s="173" t="s">
        <v>196</v>
      </c>
      <c r="C19" s="220" t="s">
        <v>116</v>
      </c>
      <c r="D19" s="198" t="s">
        <v>3</v>
      </c>
      <c r="E19" s="243"/>
      <c r="F19" s="244">
        <f>F11/E11-1</f>
        <v>0.09318176029110004</v>
      </c>
      <c r="G19" s="244">
        <f>G11/F11-1</f>
        <v>0.13911499090916202</v>
      </c>
      <c r="H19" s="244">
        <f>H11/G11-1</f>
        <v>0.16656447175672806</v>
      </c>
      <c r="I19" s="244">
        <f>I11/H11-1</f>
        <v>0.14267296419129738</v>
      </c>
      <c r="J19" s="244">
        <f>J11/I11-1</f>
        <v>0.2126689871457168</v>
      </c>
      <c r="K19" s="245"/>
      <c r="L19" s="246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1:119" s="170" customFormat="1" ht="18" customHeight="1">
      <c r="A20" s="168" t="s">
        <v>175</v>
      </c>
      <c r="B20" s="169" t="s">
        <v>197</v>
      </c>
      <c r="C20" s="220"/>
      <c r="D20" s="199"/>
      <c r="E20" s="247"/>
      <c r="F20" s="245"/>
      <c r="G20" s="245"/>
      <c r="H20" s="245"/>
      <c r="I20" s="245"/>
      <c r="J20" s="245"/>
      <c r="K20" s="243"/>
      <c r="L20" s="242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</row>
    <row r="21" spans="1:119" s="170" customFormat="1" ht="18" customHeight="1">
      <c r="A21" s="168"/>
      <c r="B21" s="172" t="s">
        <v>192</v>
      </c>
      <c r="C21" s="220" t="s">
        <v>116</v>
      </c>
      <c r="D21" s="200">
        <v>0.59</v>
      </c>
      <c r="E21" s="248">
        <v>56.22388949036073</v>
      </c>
      <c r="F21" s="249">
        <v>58.78449755832047</v>
      </c>
      <c r="G21" s="249">
        <v>58.59907606478061</v>
      </c>
      <c r="H21" s="249">
        <v>57.86085739364311</v>
      </c>
      <c r="I21" s="249">
        <v>58.4</v>
      </c>
      <c r="J21" s="249">
        <v>55.90179777765216</v>
      </c>
      <c r="K21" s="243"/>
      <c r="L21" s="250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</row>
    <row r="22" spans="1:119" s="170" customFormat="1" ht="18" customHeight="1">
      <c r="A22" s="168"/>
      <c r="B22" s="172" t="s">
        <v>193</v>
      </c>
      <c r="C22" s="220" t="s">
        <v>116</v>
      </c>
      <c r="D22" s="200">
        <v>0.35</v>
      </c>
      <c r="E22" s="248">
        <v>32.03087300880818</v>
      </c>
      <c r="F22" s="249">
        <v>30.387911521172544</v>
      </c>
      <c r="G22" s="249">
        <v>30.42963129524329</v>
      </c>
      <c r="H22" s="249">
        <v>31.89349726845989</v>
      </c>
      <c r="I22" s="249">
        <v>31.8</v>
      </c>
      <c r="J22" s="249">
        <v>35.15244351101227</v>
      </c>
      <c r="K22" s="243"/>
      <c r="L22" s="251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</row>
    <row r="23" spans="1:119" s="170" customFormat="1" ht="18" customHeight="1">
      <c r="A23" s="168"/>
      <c r="B23" s="172" t="s">
        <v>194</v>
      </c>
      <c r="C23" s="220" t="s">
        <v>116</v>
      </c>
      <c r="D23" s="201" t="s">
        <v>198</v>
      </c>
      <c r="E23" s="252">
        <v>11.8</v>
      </c>
      <c r="F23" s="249">
        <v>10.827590920506985</v>
      </c>
      <c r="G23" s="249">
        <v>10.97129263997609</v>
      </c>
      <c r="H23" s="249">
        <v>10.245645337896995</v>
      </c>
      <c r="I23" s="249">
        <v>9.8</v>
      </c>
      <c r="J23" s="249">
        <v>8.94575871133557</v>
      </c>
      <c r="K23" s="243"/>
      <c r="L23" s="253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</row>
    <row r="24" spans="1:119" s="170" customFormat="1" ht="18" customHeight="1">
      <c r="A24" s="168"/>
      <c r="B24" s="174" t="s">
        <v>199</v>
      </c>
      <c r="C24" s="220" t="s">
        <v>116</v>
      </c>
      <c r="D24" s="199" t="s">
        <v>200</v>
      </c>
      <c r="E24" s="254">
        <v>0.08533874044647716</v>
      </c>
      <c r="F24" s="254">
        <v>0.1318765763477494</v>
      </c>
      <c r="G24" s="254">
        <v>0.1448473574368394</v>
      </c>
      <c r="H24" s="254">
        <v>0.1426805393190771</v>
      </c>
      <c r="I24" s="254">
        <v>0.1381090653704684</v>
      </c>
      <c r="J24" s="254">
        <v>0.1421940984469856</v>
      </c>
      <c r="K24" s="243"/>
      <c r="L24" s="251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</row>
    <row r="25" spans="1:119" s="170" customFormat="1" ht="18" customHeight="1">
      <c r="A25" s="168"/>
      <c r="B25" s="174" t="s">
        <v>201</v>
      </c>
      <c r="C25" s="220" t="s">
        <v>116</v>
      </c>
      <c r="D25" s="199" t="s">
        <v>202</v>
      </c>
      <c r="E25" s="254">
        <v>0.1598841918559002</v>
      </c>
      <c r="F25" s="254">
        <v>0.03829731817455828</v>
      </c>
      <c r="G25" s="254">
        <v>0.11973025698168538</v>
      </c>
      <c r="H25" s="254">
        <v>0.22072492252983045</v>
      </c>
      <c r="I25" s="254">
        <v>0.13628214997523824</v>
      </c>
      <c r="J25" s="254">
        <v>0.33310140703709235</v>
      </c>
      <c r="K25" s="243"/>
      <c r="L25" s="251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</row>
    <row r="26" spans="1:119" s="170" customFormat="1" ht="18" customHeight="1">
      <c r="A26" s="168"/>
      <c r="B26" s="174" t="s">
        <v>203</v>
      </c>
      <c r="C26" s="220" t="s">
        <v>116</v>
      </c>
      <c r="D26" s="199" t="s">
        <v>204</v>
      </c>
      <c r="E26" s="254">
        <v>-0.10947064883028057</v>
      </c>
      <c r="F26" s="254">
        <v>-0.013216061224029185</v>
      </c>
      <c r="G26" s="254">
        <v>0.0753123848013264</v>
      </c>
      <c r="H26" s="254">
        <v>0.06307579103564143</v>
      </c>
      <c r="I26" s="254">
        <v>0.08999999999999986</v>
      </c>
      <c r="J26" s="254">
        <v>0.09442161860027976</v>
      </c>
      <c r="K26" s="255"/>
      <c r="L26" s="251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</row>
    <row r="27" spans="1:119" s="170" customFormat="1" ht="18" customHeight="1">
      <c r="A27" s="168" t="s">
        <v>177</v>
      </c>
      <c r="B27" s="175" t="s">
        <v>205</v>
      </c>
      <c r="C27" s="220"/>
      <c r="D27" s="199"/>
      <c r="E27" s="247"/>
      <c r="F27" s="256"/>
      <c r="G27" s="256"/>
      <c r="H27" s="256"/>
      <c r="I27" s="256"/>
      <c r="J27" s="256"/>
      <c r="K27" s="255"/>
      <c r="L27" s="242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</row>
    <row r="28" spans="1:119" s="170" customFormat="1" ht="18" customHeight="1">
      <c r="A28" s="168"/>
      <c r="B28" s="175" t="s">
        <v>206</v>
      </c>
      <c r="C28" s="220" t="s">
        <v>207</v>
      </c>
      <c r="D28" s="199"/>
      <c r="E28" s="257">
        <v>55644.44581150795</v>
      </c>
      <c r="F28" s="258">
        <v>60401.98078235042</v>
      </c>
      <c r="G28" s="258">
        <v>70195.60950348662</v>
      </c>
      <c r="H28" s="258">
        <v>83423.82607708011</v>
      </c>
      <c r="I28" s="258">
        <v>95936.25361157686</v>
      </c>
      <c r="J28" s="258">
        <v>116168.71163880006</v>
      </c>
      <c r="K28" s="255"/>
      <c r="L28" s="242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</row>
    <row r="29" spans="1:119" s="170" customFormat="1" ht="18" customHeight="1">
      <c r="A29" s="168"/>
      <c r="B29" s="175" t="s">
        <v>208</v>
      </c>
      <c r="C29" s="220" t="s">
        <v>209</v>
      </c>
      <c r="D29" s="202">
        <v>5700</v>
      </c>
      <c r="E29" s="259">
        <v>2529.2929914321794</v>
      </c>
      <c r="F29" s="260">
        <v>2745.544581015928</v>
      </c>
      <c r="G29" s="260">
        <v>3190.7095228857556</v>
      </c>
      <c r="H29" s="261">
        <v>3627.1228729165264</v>
      </c>
      <c r="I29" s="261">
        <v>4171.141461372907</v>
      </c>
      <c r="J29" s="261">
        <v>5050.813549513046</v>
      </c>
      <c r="K29" s="245"/>
      <c r="L29" s="253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</row>
    <row r="30" spans="1:119" s="170" customFormat="1" ht="18" customHeight="1">
      <c r="A30" s="168" t="s">
        <v>178</v>
      </c>
      <c r="B30" s="169" t="s">
        <v>210</v>
      </c>
      <c r="C30" s="220"/>
      <c r="D30" s="199"/>
      <c r="E30" s="247"/>
      <c r="F30" s="245"/>
      <c r="G30" s="245"/>
      <c r="H30" s="245"/>
      <c r="I30" s="245"/>
      <c r="J30" s="245"/>
      <c r="K30" s="245"/>
      <c r="L30" s="242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</row>
    <row r="31" spans="1:119" s="170" customFormat="1" ht="18" customHeight="1">
      <c r="A31" s="168">
        <v>1</v>
      </c>
      <c r="B31" s="169" t="s">
        <v>211</v>
      </c>
      <c r="C31" s="220"/>
      <c r="D31" s="199"/>
      <c r="E31" s="247"/>
      <c r="F31" s="245"/>
      <c r="G31" s="245"/>
      <c r="H31" s="245"/>
      <c r="I31" s="245"/>
      <c r="J31" s="245"/>
      <c r="K31" s="255"/>
      <c r="L31" s="242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</row>
    <row r="32" spans="1:119" s="170" customFormat="1" ht="18" customHeight="1">
      <c r="A32" s="168" t="s">
        <v>144</v>
      </c>
      <c r="B32" s="175" t="s">
        <v>212</v>
      </c>
      <c r="C32" s="220"/>
      <c r="D32" s="199"/>
      <c r="E32" s="255"/>
      <c r="F32" s="255"/>
      <c r="G32" s="255"/>
      <c r="H32" s="255"/>
      <c r="I32" s="262"/>
      <c r="J32" s="262"/>
      <c r="K32" s="263"/>
      <c r="L32" s="242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</row>
    <row r="33" spans="1:119" s="170" customFormat="1" ht="18" customHeight="1">
      <c r="A33" s="176" t="s">
        <v>120</v>
      </c>
      <c r="B33" s="177" t="s">
        <v>213</v>
      </c>
      <c r="C33" s="220"/>
      <c r="D33" s="199"/>
      <c r="E33" s="255">
        <f>E35+E36</f>
        <v>5097</v>
      </c>
      <c r="F33" s="255">
        <f>F35+F36</f>
        <v>9956</v>
      </c>
      <c r="G33" s="255">
        <f>G35+G36</f>
        <v>4790</v>
      </c>
      <c r="H33" s="255">
        <f>H35+H36</f>
        <v>3813</v>
      </c>
      <c r="I33" s="255"/>
      <c r="J33" s="255"/>
      <c r="K33" s="255">
        <f>K35+K36</f>
        <v>18559</v>
      </c>
      <c r="L33" s="242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</row>
    <row r="34" spans="1:119" s="170" customFormat="1" ht="18" customHeight="1">
      <c r="A34" s="176"/>
      <c r="B34" s="178" t="s">
        <v>146</v>
      </c>
      <c r="C34" s="220"/>
      <c r="D34" s="199"/>
      <c r="E34" s="255"/>
      <c r="F34" s="255"/>
      <c r="G34" s="255"/>
      <c r="H34" s="255"/>
      <c r="I34" s="255"/>
      <c r="J34" s="255"/>
      <c r="K34" s="255"/>
      <c r="L34" s="242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</row>
    <row r="35" spans="1:119" s="348" customFormat="1" ht="18" customHeight="1">
      <c r="A35" s="179" t="s">
        <v>127</v>
      </c>
      <c r="B35" s="180" t="s">
        <v>214</v>
      </c>
      <c r="C35" s="220" t="s">
        <v>215</v>
      </c>
      <c r="D35" s="203"/>
      <c r="E35" s="264">
        <v>2010</v>
      </c>
      <c r="F35" s="239">
        <v>4258</v>
      </c>
      <c r="G35" s="239">
        <v>1862</v>
      </c>
      <c r="H35" s="239">
        <v>1241</v>
      </c>
      <c r="I35" s="239"/>
      <c r="J35" s="239"/>
      <c r="K35" s="264">
        <f aca="true" t="shared" si="2" ref="K35:K43">F35+G35+H35</f>
        <v>7361</v>
      </c>
      <c r="L35" s="240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</row>
    <row r="36" spans="1:119" s="349" customFormat="1" ht="18" customHeight="1">
      <c r="A36" s="179" t="s">
        <v>127</v>
      </c>
      <c r="B36" s="180" t="s">
        <v>216</v>
      </c>
      <c r="C36" s="220" t="s">
        <v>215</v>
      </c>
      <c r="D36" s="203"/>
      <c r="E36" s="264">
        <v>3087</v>
      </c>
      <c r="F36" s="239">
        <v>5698</v>
      </c>
      <c r="G36" s="239">
        <v>2928</v>
      </c>
      <c r="H36" s="239">
        <v>2572</v>
      </c>
      <c r="I36" s="239"/>
      <c r="J36" s="239"/>
      <c r="K36" s="264">
        <f t="shared" si="2"/>
        <v>11198</v>
      </c>
      <c r="L36" s="240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</row>
    <row r="37" spans="1:119" s="1" customFormat="1" ht="18" customHeight="1">
      <c r="A37" s="181" t="s">
        <v>120</v>
      </c>
      <c r="B37" s="182" t="s">
        <v>217</v>
      </c>
      <c r="C37" s="220" t="s">
        <v>190</v>
      </c>
      <c r="D37" s="198"/>
      <c r="E37" s="243">
        <v>7096.5</v>
      </c>
      <c r="F37" s="249">
        <v>7581.2</v>
      </c>
      <c r="G37" s="249">
        <v>7894.7</v>
      </c>
      <c r="H37" s="249">
        <v>9199.141281</v>
      </c>
      <c r="I37" s="249">
        <v>10694.27771340093</v>
      </c>
      <c r="J37" s="249">
        <v>12391.352643740523</v>
      </c>
      <c r="K37" s="243">
        <f>F37+G37+H37</f>
        <v>24675.041280999998</v>
      </c>
      <c r="L37" s="242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</row>
    <row r="38" spans="1:119" s="183" customFormat="1" ht="18" customHeight="1">
      <c r="A38" s="168" t="s">
        <v>151</v>
      </c>
      <c r="B38" s="169" t="s">
        <v>218</v>
      </c>
      <c r="C38" s="221"/>
      <c r="D38" s="204"/>
      <c r="E38" s="255">
        <f>E39+E42</f>
        <v>1130467</v>
      </c>
      <c r="F38" s="255">
        <f>F39+F42</f>
        <v>1580035</v>
      </c>
      <c r="G38" s="255">
        <f>G39+G42</f>
        <v>2220540</v>
      </c>
      <c r="H38" s="255">
        <f>H39+H42</f>
        <v>2500000</v>
      </c>
      <c r="I38" s="255"/>
      <c r="J38" s="255"/>
      <c r="K38" s="255">
        <f>F38+G38+H38</f>
        <v>6300575</v>
      </c>
      <c r="L38" s="238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</row>
    <row r="39" spans="1:119" s="184" customFormat="1" ht="18" customHeight="1">
      <c r="A39" s="181" t="s">
        <v>120</v>
      </c>
      <c r="B39" s="182" t="s">
        <v>219</v>
      </c>
      <c r="C39" s="222" t="s">
        <v>220</v>
      </c>
      <c r="D39" s="205"/>
      <c r="E39" s="255">
        <f>E40+E41</f>
        <v>974219</v>
      </c>
      <c r="F39" s="255">
        <f>F40+F41</f>
        <v>1370287</v>
      </c>
      <c r="G39" s="255">
        <f>G40+G41</f>
        <v>1970188</v>
      </c>
      <c r="H39" s="255">
        <f>H40+H41</f>
        <v>2230000</v>
      </c>
      <c r="I39" s="255"/>
      <c r="J39" s="255"/>
      <c r="K39" s="255">
        <f>F39+G39+H39</f>
        <v>5570475</v>
      </c>
      <c r="L39" s="242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</row>
    <row r="40" spans="1:119" s="350" customFormat="1" ht="18" customHeight="1">
      <c r="A40" s="185"/>
      <c r="B40" s="186" t="s">
        <v>221</v>
      </c>
      <c r="C40" s="222" t="s">
        <v>222</v>
      </c>
      <c r="D40" s="203"/>
      <c r="E40" s="264">
        <v>483594</v>
      </c>
      <c r="F40" s="264">
        <v>704121</v>
      </c>
      <c r="G40" s="264">
        <v>1013779</v>
      </c>
      <c r="H40" s="264">
        <v>1180000</v>
      </c>
      <c r="I40" s="264"/>
      <c r="J40" s="264"/>
      <c r="K40" s="264">
        <f t="shared" si="2"/>
        <v>2897900</v>
      </c>
      <c r="L40" s="240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</row>
    <row r="41" spans="1:119" s="350" customFormat="1" ht="18" customHeight="1">
      <c r="A41" s="185"/>
      <c r="B41" s="186" t="s">
        <v>223</v>
      </c>
      <c r="C41" s="220" t="s">
        <v>222</v>
      </c>
      <c r="D41" s="203"/>
      <c r="E41" s="264">
        <v>490625</v>
      </c>
      <c r="F41" s="264">
        <v>666166</v>
      </c>
      <c r="G41" s="264">
        <v>956409</v>
      </c>
      <c r="H41" s="264">
        <v>1050000</v>
      </c>
      <c r="I41" s="264"/>
      <c r="J41" s="264"/>
      <c r="K41" s="264">
        <f t="shared" si="2"/>
        <v>2672575</v>
      </c>
      <c r="L41" s="240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</row>
    <row r="42" spans="1:119" s="184" customFormat="1" ht="18" customHeight="1">
      <c r="A42" s="181" t="s">
        <v>120</v>
      </c>
      <c r="B42" s="182" t="s">
        <v>224</v>
      </c>
      <c r="C42" s="220" t="s">
        <v>222</v>
      </c>
      <c r="D42" s="205"/>
      <c r="E42" s="255">
        <v>156248</v>
      </c>
      <c r="F42" s="255">
        <v>209748</v>
      </c>
      <c r="G42" s="255">
        <v>250352</v>
      </c>
      <c r="H42" s="255">
        <v>270000</v>
      </c>
      <c r="I42" s="255"/>
      <c r="J42" s="255"/>
      <c r="K42" s="255">
        <f t="shared" si="2"/>
        <v>730100</v>
      </c>
      <c r="L42" s="242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</row>
    <row r="43" spans="1:119" s="184" customFormat="1" ht="18" customHeight="1">
      <c r="A43" s="181" t="s">
        <v>120</v>
      </c>
      <c r="B43" s="182" t="s">
        <v>225</v>
      </c>
      <c r="C43" s="220" t="s">
        <v>190</v>
      </c>
      <c r="D43" s="206"/>
      <c r="E43" s="255">
        <v>60</v>
      </c>
      <c r="F43" s="255">
        <v>78</v>
      </c>
      <c r="G43" s="255">
        <v>121</v>
      </c>
      <c r="H43" s="255">
        <v>125</v>
      </c>
      <c r="I43" s="255"/>
      <c r="J43" s="255"/>
      <c r="K43" s="255">
        <f t="shared" si="2"/>
        <v>324</v>
      </c>
      <c r="L43" s="265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</row>
    <row r="44" spans="1:119" s="184" customFormat="1" ht="18" customHeight="1">
      <c r="A44" s="168" t="s">
        <v>226</v>
      </c>
      <c r="B44" s="169" t="s">
        <v>227</v>
      </c>
      <c r="C44" s="223"/>
      <c r="D44" s="199"/>
      <c r="E44" s="247"/>
      <c r="F44" s="245"/>
      <c r="G44" s="245"/>
      <c r="H44" s="245"/>
      <c r="I44" s="245"/>
      <c r="J44" s="245"/>
      <c r="K44" s="245"/>
      <c r="L44" s="242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</row>
    <row r="45" spans="1:119" s="184" customFormat="1" ht="18" customHeight="1">
      <c r="A45" s="181" t="s">
        <v>120</v>
      </c>
      <c r="B45" s="182" t="s">
        <v>228</v>
      </c>
      <c r="C45" s="223"/>
      <c r="D45" s="199"/>
      <c r="E45" s="247"/>
      <c r="F45" s="245"/>
      <c r="G45" s="245"/>
      <c r="H45" s="245"/>
      <c r="I45" s="245"/>
      <c r="J45" s="245"/>
      <c r="K45" s="245"/>
      <c r="L45" s="242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</row>
    <row r="46" spans="1:119" s="184" customFormat="1" ht="18" customHeight="1">
      <c r="A46" s="181"/>
      <c r="B46" s="172" t="s">
        <v>229</v>
      </c>
      <c r="C46" s="222" t="s">
        <v>230</v>
      </c>
      <c r="D46" s="199"/>
      <c r="E46" s="247">
        <v>658.5</v>
      </c>
      <c r="F46" s="255">
        <v>723.0999999999999</v>
      </c>
      <c r="G46" s="255">
        <v>731.1800000000001</v>
      </c>
      <c r="H46" s="255">
        <v>822.8407248000001</v>
      </c>
      <c r="I46" s="255">
        <v>917.763630812928</v>
      </c>
      <c r="J46" s="255">
        <v>1051.169752187895</v>
      </c>
      <c r="K46" s="255">
        <f>SUM(F46:H46)</f>
        <v>2277.1207248</v>
      </c>
      <c r="L46" s="242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</row>
    <row r="47" spans="1:119" s="184" customFormat="1" ht="18" customHeight="1">
      <c r="A47" s="181"/>
      <c r="B47" s="172" t="s">
        <v>231</v>
      </c>
      <c r="C47" s="222" t="s">
        <v>232</v>
      </c>
      <c r="D47" s="205"/>
      <c r="E47" s="266">
        <v>4.6714</v>
      </c>
      <c r="F47" s="245">
        <v>5.9814</v>
      </c>
      <c r="G47" s="245">
        <v>6.54482</v>
      </c>
      <c r="H47" s="245">
        <v>7.496175035199999</v>
      </c>
      <c r="I47" s="245">
        <v>8.182344913222067</v>
      </c>
      <c r="J47" s="245">
        <v>9.208083671543585</v>
      </c>
      <c r="K47" s="245">
        <f>SUM(F47:H47)</f>
        <v>20.0223950352</v>
      </c>
      <c r="L47" s="242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1:119" s="184" customFormat="1" ht="18" customHeight="1">
      <c r="A48" s="181"/>
      <c r="B48" s="172" t="s">
        <v>233</v>
      </c>
      <c r="C48" s="222" t="s">
        <v>190</v>
      </c>
      <c r="D48" s="199"/>
      <c r="E48" s="255">
        <v>444.50971830000003</v>
      </c>
      <c r="F48" s="255">
        <v>514.69780281957</v>
      </c>
      <c r="G48" s="255">
        <v>596.8950419298553</v>
      </c>
      <c r="H48" s="249">
        <v>676.5924679283297</v>
      </c>
      <c r="I48" s="249">
        <v>739.8538636796285</v>
      </c>
      <c r="J48" s="249">
        <v>828.636327321184</v>
      </c>
      <c r="K48" s="255">
        <f>SUM(F48:H48)</f>
        <v>1788.185312677755</v>
      </c>
      <c r="L48" s="242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</row>
    <row r="49" spans="1:119" s="184" customFormat="1" ht="18" customHeight="1">
      <c r="A49" s="181" t="s">
        <v>120</v>
      </c>
      <c r="B49" s="182" t="s">
        <v>234</v>
      </c>
      <c r="C49" s="223"/>
      <c r="D49" s="199"/>
      <c r="E49" s="247"/>
      <c r="F49" s="245"/>
      <c r="G49" s="267"/>
      <c r="H49" s="245"/>
      <c r="I49" s="245"/>
      <c r="J49" s="245"/>
      <c r="K49" s="268"/>
      <c r="L49" s="242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</row>
    <row r="50" spans="1:119" s="184" customFormat="1" ht="18" customHeight="1">
      <c r="A50" s="181"/>
      <c r="B50" s="172" t="s">
        <v>235</v>
      </c>
      <c r="C50" s="222" t="s">
        <v>236</v>
      </c>
      <c r="D50" s="205"/>
      <c r="E50" s="255">
        <v>86935</v>
      </c>
      <c r="F50" s="255">
        <v>89435</v>
      </c>
      <c r="G50" s="255">
        <v>152746</v>
      </c>
      <c r="H50" s="255">
        <v>157742</v>
      </c>
      <c r="I50" s="255"/>
      <c r="J50" s="255"/>
      <c r="K50" s="255"/>
      <c r="L50" s="269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s="184" customFormat="1" ht="18" customHeight="1">
      <c r="A51" s="181"/>
      <c r="B51" s="172" t="s">
        <v>237</v>
      </c>
      <c r="C51" s="222" t="s">
        <v>236</v>
      </c>
      <c r="D51" s="207"/>
      <c r="E51" s="236" t="s">
        <v>238</v>
      </c>
      <c r="F51" s="236" t="s">
        <v>239</v>
      </c>
      <c r="G51" s="236" t="s">
        <v>240</v>
      </c>
      <c r="H51" s="236" t="s">
        <v>241</v>
      </c>
      <c r="I51" s="236"/>
      <c r="J51" s="236"/>
      <c r="K51" s="255"/>
      <c r="L51" s="270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</row>
    <row r="52" spans="1:119" s="184" customFormat="1" ht="27" customHeight="1">
      <c r="A52" s="181"/>
      <c r="B52" s="172" t="s">
        <v>242</v>
      </c>
      <c r="C52" s="222" t="s">
        <v>243</v>
      </c>
      <c r="D52" s="199"/>
      <c r="E52" s="255">
        <v>16133</v>
      </c>
      <c r="F52" s="255">
        <v>17814</v>
      </c>
      <c r="G52" s="255">
        <v>22828</v>
      </c>
      <c r="H52" s="255">
        <v>24349</v>
      </c>
      <c r="I52" s="255"/>
      <c r="J52" s="255"/>
      <c r="K52" s="255"/>
      <c r="L52" s="269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</row>
    <row r="53" spans="1:119" s="170" customFormat="1" ht="18" customHeight="1">
      <c r="A53" s="168">
        <v>2</v>
      </c>
      <c r="B53" s="169" t="s">
        <v>244</v>
      </c>
      <c r="C53" s="220"/>
      <c r="D53" s="199"/>
      <c r="E53" s="247"/>
      <c r="F53" s="245"/>
      <c r="G53" s="245"/>
      <c r="H53" s="245"/>
      <c r="I53" s="245"/>
      <c r="J53" s="245"/>
      <c r="K53" s="245"/>
      <c r="L53" s="242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</row>
    <row r="54" spans="1:119" s="170" customFormat="1" ht="18" customHeight="1">
      <c r="A54" s="181" t="s">
        <v>144</v>
      </c>
      <c r="B54" s="182" t="s">
        <v>245</v>
      </c>
      <c r="C54" s="220"/>
      <c r="D54" s="199"/>
      <c r="E54" s="247"/>
      <c r="F54" s="245"/>
      <c r="G54" s="245"/>
      <c r="H54" s="245"/>
      <c r="I54" s="245"/>
      <c r="J54" s="245"/>
      <c r="K54" s="245"/>
      <c r="L54" s="242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</row>
    <row r="55" spans="1:119" s="170" customFormat="1" ht="18" customHeight="1">
      <c r="A55" s="181"/>
      <c r="B55" s="172" t="s">
        <v>246</v>
      </c>
      <c r="C55" s="220" t="s">
        <v>190</v>
      </c>
      <c r="D55" s="198"/>
      <c r="E55" s="236">
        <v>7110.337251354419</v>
      </c>
      <c r="F55" s="255">
        <v>7214.727392998058</v>
      </c>
      <c r="G55" s="255">
        <v>7882.002807594309</v>
      </c>
      <c r="H55" s="255">
        <v>8935.024002065355</v>
      </c>
      <c r="I55" s="255">
        <v>10139.343113342453</v>
      </c>
      <c r="J55" s="255">
        <v>11565.284886180907</v>
      </c>
      <c r="K55" s="255">
        <f>F55+G55+H55</f>
        <v>24031.75420265772</v>
      </c>
      <c r="L55" s="242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</row>
    <row r="56" spans="1:119" s="170" customFormat="1" ht="18" customHeight="1">
      <c r="A56" s="181"/>
      <c r="B56" s="172" t="s">
        <v>247</v>
      </c>
      <c r="C56" s="220" t="s">
        <v>190</v>
      </c>
      <c r="D56" s="198"/>
      <c r="E56" s="255">
        <v>8054.808</v>
      </c>
      <c r="F56" s="255">
        <v>8200.574</v>
      </c>
      <c r="G56" s="255">
        <v>9382.838</v>
      </c>
      <c r="H56" s="255">
        <v>10774.976</v>
      </c>
      <c r="I56" s="255">
        <v>12412.7723519999</v>
      </c>
      <c r="J56" s="255">
        <v>14284.618422681484</v>
      </c>
      <c r="K56" s="255">
        <f>F56+G56+H56</f>
        <v>28358.388</v>
      </c>
      <c r="L56" s="242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</row>
    <row r="57" spans="1:119" s="170" customFormat="1" ht="18" customHeight="1">
      <c r="A57" s="181" t="s">
        <v>151</v>
      </c>
      <c r="B57" s="182" t="s">
        <v>248</v>
      </c>
      <c r="C57" s="220" t="s">
        <v>190</v>
      </c>
      <c r="D57" s="198"/>
      <c r="E57" s="255">
        <v>1755.548</v>
      </c>
      <c r="F57" s="236">
        <v>2065.536</v>
      </c>
      <c r="G57" s="236">
        <v>2627.677</v>
      </c>
      <c r="H57" s="236">
        <v>2630</v>
      </c>
      <c r="I57" s="236"/>
      <c r="J57" s="236"/>
      <c r="K57" s="255">
        <f>F57+G57+H57</f>
        <v>7323.213</v>
      </c>
      <c r="L57" s="265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</row>
    <row r="58" spans="1:119" s="170" customFormat="1" ht="18" customHeight="1">
      <c r="A58" s="181" t="s">
        <v>226</v>
      </c>
      <c r="B58" s="182" t="s">
        <v>249</v>
      </c>
      <c r="C58" s="220" t="s">
        <v>190</v>
      </c>
      <c r="D58" s="198"/>
      <c r="E58" s="255">
        <v>1013.776</v>
      </c>
      <c r="F58" s="255">
        <v>1214.306</v>
      </c>
      <c r="G58" s="255">
        <v>1580.356</v>
      </c>
      <c r="H58" s="255">
        <v>2619.227</v>
      </c>
      <c r="I58" s="255">
        <v>3020.266</v>
      </c>
      <c r="J58" s="255">
        <v>6082</v>
      </c>
      <c r="K58" s="255">
        <f>F58+G58+H58</f>
        <v>5413.889</v>
      </c>
      <c r="L58" s="242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</row>
    <row r="59" spans="1:119" s="170" customFormat="1" ht="18" customHeight="1">
      <c r="A59" s="168">
        <v>3</v>
      </c>
      <c r="B59" s="169" t="s">
        <v>250</v>
      </c>
      <c r="C59" s="220"/>
      <c r="D59" s="199"/>
      <c r="E59" s="255"/>
      <c r="F59" s="255"/>
      <c r="G59" s="255"/>
      <c r="H59" s="255"/>
      <c r="I59" s="255"/>
      <c r="J59" s="255"/>
      <c r="K59" s="255"/>
      <c r="L59" s="242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</row>
    <row r="60" spans="1:119" s="170" customFormat="1" ht="18" customHeight="1">
      <c r="A60" s="168"/>
      <c r="B60" s="182" t="s">
        <v>398</v>
      </c>
      <c r="C60" s="220" t="s">
        <v>190</v>
      </c>
      <c r="D60" s="199"/>
      <c r="E60" s="255">
        <v>1080.9612000000002</v>
      </c>
      <c r="F60" s="255">
        <v>1066.6751506</v>
      </c>
      <c r="G60" s="255">
        <v>1147.009</v>
      </c>
      <c r="H60" s="255">
        <v>1219.3575</v>
      </c>
      <c r="I60" s="255">
        <v>1329.099675</v>
      </c>
      <c r="J60" s="255">
        <v>1454.5954175946058</v>
      </c>
      <c r="K60" s="255">
        <f>F60+G60+H60</f>
        <v>3433.0416506</v>
      </c>
      <c r="L60" s="242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</row>
    <row r="61" spans="1:119" s="170" customFormat="1" ht="18" customHeight="1">
      <c r="A61" s="181"/>
      <c r="B61" s="182" t="s">
        <v>251</v>
      </c>
      <c r="C61" s="220" t="s">
        <v>190</v>
      </c>
      <c r="D61" s="199"/>
      <c r="E61" s="255">
        <v>1514.5685</v>
      </c>
      <c r="F61" s="255">
        <v>1537.649568</v>
      </c>
      <c r="G61" s="255">
        <v>1822.3568722017278</v>
      </c>
      <c r="H61" s="255">
        <v>2022.285860869421</v>
      </c>
      <c r="I61" s="255">
        <v>2235.839247777231</v>
      </c>
      <c r="J61" s="255">
        <v>2501.904118262722</v>
      </c>
      <c r="K61" s="255">
        <f>F61+G61+H61</f>
        <v>5382.292301071149</v>
      </c>
      <c r="L61" s="242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</row>
    <row r="62" spans="1:119" s="170" customFormat="1" ht="18" customHeight="1">
      <c r="A62" s="181" t="s">
        <v>144</v>
      </c>
      <c r="B62" s="182" t="s">
        <v>252</v>
      </c>
      <c r="C62" s="220"/>
      <c r="D62" s="199"/>
      <c r="E62" s="255"/>
      <c r="F62" s="255"/>
      <c r="G62" s="255"/>
      <c r="H62" s="255"/>
      <c r="I62" s="255"/>
      <c r="J62" s="255"/>
      <c r="K62" s="255"/>
      <c r="L62" s="242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</row>
    <row r="63" spans="1:119" s="170" customFormat="1" ht="18" customHeight="1">
      <c r="A63" s="181" t="s">
        <v>120</v>
      </c>
      <c r="B63" s="182" t="s">
        <v>253</v>
      </c>
      <c r="C63" s="220" t="s">
        <v>190</v>
      </c>
      <c r="D63" s="206"/>
      <c r="E63" s="255">
        <v>391.3566</v>
      </c>
      <c r="F63" s="255">
        <v>398.1545</v>
      </c>
      <c r="G63" s="255">
        <v>391.3277</v>
      </c>
      <c r="H63" s="255">
        <v>428.6</v>
      </c>
      <c r="I63" s="255">
        <v>486.451734</v>
      </c>
      <c r="J63" s="255">
        <v>562.3382045039999</v>
      </c>
      <c r="K63" s="255">
        <f>F63+G63+H63</f>
        <v>1218.0821999999998</v>
      </c>
      <c r="L63" s="242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</row>
    <row r="64" spans="1:119" s="170" customFormat="1" ht="18" customHeight="1">
      <c r="A64" s="181" t="s">
        <v>120</v>
      </c>
      <c r="B64" s="182" t="s">
        <v>254</v>
      </c>
      <c r="C64" s="220" t="s">
        <v>190</v>
      </c>
      <c r="D64" s="206"/>
      <c r="E64" s="255">
        <v>644.054</v>
      </c>
      <c r="F64" s="236">
        <v>664.5091</v>
      </c>
      <c r="G64" s="236">
        <v>609.2495</v>
      </c>
      <c r="H64" s="255">
        <v>708.271</v>
      </c>
      <c r="I64" s="255">
        <v>831.7322001731302</v>
      </c>
      <c r="J64" s="255">
        <v>989.2528883610803</v>
      </c>
      <c r="K64" s="255">
        <f>F64+G64+H64</f>
        <v>1982.0296</v>
      </c>
      <c r="L64" s="242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</row>
    <row r="65" spans="1:119" s="170" customFormat="1" ht="18" customHeight="1">
      <c r="A65" s="181" t="s">
        <v>120</v>
      </c>
      <c r="B65" s="182" t="s">
        <v>255</v>
      </c>
      <c r="C65" s="220"/>
      <c r="D65" s="199"/>
      <c r="E65" s="255"/>
      <c r="F65" s="255"/>
      <c r="G65" s="255"/>
      <c r="H65" s="255"/>
      <c r="I65" s="255"/>
      <c r="J65" s="255"/>
      <c r="K65" s="255"/>
      <c r="L65" s="242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</row>
    <row r="66" spans="1:119" s="170" customFormat="1" ht="18" customHeight="1">
      <c r="A66" s="181"/>
      <c r="B66" s="172" t="s">
        <v>256</v>
      </c>
      <c r="C66" s="220" t="s">
        <v>190</v>
      </c>
      <c r="D66" s="206"/>
      <c r="E66" s="255">
        <v>138.8216</v>
      </c>
      <c r="F66" s="255">
        <v>141.104</v>
      </c>
      <c r="G66" s="255">
        <v>128.7764</v>
      </c>
      <c r="H66" s="255">
        <v>131.2</v>
      </c>
      <c r="I66" s="255">
        <f>H66*0.98</f>
        <v>128.576</v>
      </c>
      <c r="J66" s="255">
        <f>I66*0.98</f>
        <v>126.00447999999999</v>
      </c>
      <c r="K66" s="255">
        <f>F66+G66+H66</f>
        <v>401.0804</v>
      </c>
      <c r="L66" s="242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</row>
    <row r="67" spans="1:119" s="170" customFormat="1" ht="18" customHeight="1">
      <c r="A67" s="181"/>
      <c r="B67" s="172" t="s">
        <v>257</v>
      </c>
      <c r="C67" s="220" t="s">
        <v>190</v>
      </c>
      <c r="D67" s="206"/>
      <c r="E67" s="255">
        <v>249.342</v>
      </c>
      <c r="F67" s="255">
        <v>258.2657</v>
      </c>
      <c r="G67" s="255">
        <v>223.902</v>
      </c>
      <c r="H67" s="255">
        <v>228.5</v>
      </c>
      <c r="I67" s="255">
        <f>H67*0.98</f>
        <v>223.93</v>
      </c>
      <c r="J67" s="255">
        <f>I67*0.98</f>
        <v>219.4514</v>
      </c>
      <c r="K67" s="255">
        <f>F67+G67+H67</f>
        <v>710.6677</v>
      </c>
      <c r="L67" s="242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</row>
    <row r="68" spans="1:119" s="170" customFormat="1" ht="18" customHeight="1">
      <c r="A68" s="181" t="s">
        <v>127</v>
      </c>
      <c r="B68" s="182" t="s">
        <v>258</v>
      </c>
      <c r="C68" s="220" t="s">
        <v>259</v>
      </c>
      <c r="D68" s="206"/>
      <c r="E68" s="236">
        <v>5237.1</v>
      </c>
      <c r="F68" s="255">
        <v>5259.4</v>
      </c>
      <c r="G68" s="255">
        <v>5285.9</v>
      </c>
      <c r="H68" s="255">
        <v>5191</v>
      </c>
      <c r="I68" s="255">
        <v>5108</v>
      </c>
      <c r="J68" s="255">
        <v>5060</v>
      </c>
      <c r="K68" s="255">
        <f>F68+G68+H68</f>
        <v>15736.3</v>
      </c>
      <c r="L68" s="242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</row>
    <row r="69" spans="1:119" s="170" customFormat="1" ht="18" customHeight="1">
      <c r="A69" s="181"/>
      <c r="B69" s="172" t="s">
        <v>260</v>
      </c>
      <c r="C69" s="220" t="s">
        <v>259</v>
      </c>
      <c r="D69" s="206"/>
      <c r="E69" s="255">
        <v>3144</v>
      </c>
      <c r="F69" s="255">
        <v>3107</v>
      </c>
      <c r="G69" s="255">
        <v>3048.5</v>
      </c>
      <c r="H69" s="255">
        <v>2894</v>
      </c>
      <c r="I69" s="255">
        <v>2805</v>
      </c>
      <c r="J69" s="255">
        <v>2780</v>
      </c>
      <c r="K69" s="255">
        <f>F69+G69+H69</f>
        <v>9049.5</v>
      </c>
      <c r="L69" s="242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</row>
    <row r="70" spans="1:119" s="170" customFormat="1" ht="18" customHeight="1">
      <c r="A70" s="181" t="s">
        <v>127</v>
      </c>
      <c r="B70" s="182" t="s">
        <v>261</v>
      </c>
      <c r="C70" s="220"/>
      <c r="D70" s="199"/>
      <c r="E70" s="247"/>
      <c r="F70" s="245"/>
      <c r="G70" s="245"/>
      <c r="H70" s="245"/>
      <c r="I70" s="245"/>
      <c r="J70" s="245"/>
      <c r="K70" s="245"/>
      <c r="L70" s="242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</row>
    <row r="71" spans="1:119" s="348" customFormat="1" ht="18" customHeight="1">
      <c r="A71" s="185"/>
      <c r="B71" s="172" t="s">
        <v>262</v>
      </c>
      <c r="C71" s="220" t="s">
        <v>263</v>
      </c>
      <c r="D71" s="208"/>
      <c r="E71" s="271">
        <v>42.0382266887164</v>
      </c>
      <c r="F71" s="271">
        <v>41.9860301928091</v>
      </c>
      <c r="G71" s="271">
        <v>33.5030342791537</v>
      </c>
      <c r="H71" s="272">
        <v>43</v>
      </c>
      <c r="I71" s="272">
        <v>42.5</v>
      </c>
      <c r="J71" s="272">
        <v>43</v>
      </c>
      <c r="K71" s="273"/>
      <c r="L71" s="240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</row>
    <row r="72" spans="1:119" s="348" customFormat="1" ht="18" customHeight="1">
      <c r="A72" s="185"/>
      <c r="B72" s="172" t="s">
        <v>264</v>
      </c>
      <c r="C72" s="220" t="s">
        <v>263</v>
      </c>
      <c r="D72" s="208"/>
      <c r="E72" s="272">
        <v>28.3976261127596</v>
      </c>
      <c r="F72" s="272">
        <v>27.4476246680437</v>
      </c>
      <c r="G72" s="272">
        <v>27.2379367720466</v>
      </c>
      <c r="H72" s="272">
        <v>28</v>
      </c>
      <c r="I72" s="272">
        <v>28.5</v>
      </c>
      <c r="J72" s="272">
        <v>28.5</v>
      </c>
      <c r="K72" s="273"/>
      <c r="L72" s="240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</row>
    <row r="73" spans="1:119" s="348" customFormat="1" ht="18" customHeight="1">
      <c r="A73" s="185"/>
      <c r="B73" s="172" t="s">
        <v>265</v>
      </c>
      <c r="C73" s="220" t="s">
        <v>263</v>
      </c>
      <c r="D73" s="208"/>
      <c r="E73" s="271">
        <v>10.3802032120616</v>
      </c>
      <c r="F73" s="271">
        <v>10.5040053404539</v>
      </c>
      <c r="G73" s="271">
        <v>9.97168921044354</v>
      </c>
      <c r="H73" s="271">
        <v>10.5</v>
      </c>
      <c r="I73" s="271">
        <v>10.3</v>
      </c>
      <c r="J73" s="271">
        <v>10.5</v>
      </c>
      <c r="K73" s="273"/>
      <c r="L73" s="240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</row>
    <row r="74" spans="1:119" s="348" customFormat="1" ht="18" customHeight="1">
      <c r="A74" s="185"/>
      <c r="B74" s="172" t="s">
        <v>266</v>
      </c>
      <c r="C74" s="220" t="s">
        <v>263</v>
      </c>
      <c r="D74" s="208"/>
      <c r="E74" s="274">
        <v>8.2</v>
      </c>
      <c r="F74" s="272">
        <v>8.6</v>
      </c>
      <c r="G74" s="272">
        <v>8.7</v>
      </c>
      <c r="H74" s="272">
        <v>9</v>
      </c>
      <c r="I74" s="272">
        <v>10</v>
      </c>
      <c r="J74" s="272">
        <v>10</v>
      </c>
      <c r="K74" s="273"/>
      <c r="L74" s="240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</row>
    <row r="75" spans="1:119" s="170" customFormat="1" ht="18" customHeight="1">
      <c r="A75" s="181" t="s">
        <v>127</v>
      </c>
      <c r="B75" s="182" t="s">
        <v>267</v>
      </c>
      <c r="C75" s="220" t="s">
        <v>268</v>
      </c>
      <c r="D75" s="205"/>
      <c r="E75" s="255">
        <v>14148</v>
      </c>
      <c r="F75" s="255">
        <v>14026</v>
      </c>
      <c r="G75" s="255">
        <v>11249.4</v>
      </c>
      <c r="H75" s="255">
        <v>13615</v>
      </c>
      <c r="I75" s="255">
        <v>12900</v>
      </c>
      <c r="J75" s="255">
        <v>12600</v>
      </c>
      <c r="K75" s="255">
        <f>F75+G75+H75</f>
        <v>38890.4</v>
      </c>
      <c r="L75" s="242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</row>
    <row r="76" spans="1:119" s="170" customFormat="1" ht="18" customHeight="1">
      <c r="A76" s="181"/>
      <c r="B76" s="182" t="s">
        <v>269</v>
      </c>
      <c r="C76" s="220" t="s">
        <v>270</v>
      </c>
      <c r="D76" s="205"/>
      <c r="E76" s="236">
        <f aca="true" t="shared" si="3" ref="E76:J76">E75*1000/E147</f>
        <v>134.47263118875404</v>
      </c>
      <c r="F76" s="236">
        <f t="shared" si="3"/>
        <v>131.38740831639393</v>
      </c>
      <c r="G76" s="236">
        <f t="shared" si="3"/>
        <v>104.71474182948738</v>
      </c>
      <c r="H76" s="236">
        <f t="shared" si="3"/>
        <v>126.75020481120131</v>
      </c>
      <c r="I76" s="236">
        <f t="shared" si="3"/>
        <v>119.37149519737937</v>
      </c>
      <c r="J76" s="236">
        <f t="shared" si="3"/>
        <v>115.27904849039341</v>
      </c>
      <c r="K76" s="255"/>
      <c r="L76" s="242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</row>
    <row r="77" spans="1:119" s="187" customFormat="1" ht="18" customHeight="1">
      <c r="A77" s="168" t="s">
        <v>120</v>
      </c>
      <c r="B77" s="169" t="s">
        <v>271</v>
      </c>
      <c r="C77" s="224"/>
      <c r="D77" s="204"/>
      <c r="E77" s="275"/>
      <c r="F77" s="276"/>
      <c r="G77" s="276"/>
      <c r="H77" s="276"/>
      <c r="I77" s="276"/>
      <c r="J77" s="276"/>
      <c r="K77" s="276"/>
      <c r="L77" s="238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</row>
    <row r="78" spans="1:119" s="187" customFormat="1" ht="18" customHeight="1">
      <c r="A78" s="181" t="s">
        <v>127</v>
      </c>
      <c r="B78" s="172" t="s">
        <v>256</v>
      </c>
      <c r="C78" s="220" t="s">
        <v>190</v>
      </c>
      <c r="D78" s="198"/>
      <c r="E78" s="236">
        <f aca="true" t="shared" si="4" ref="E78:H79">E63-E66</f>
        <v>252.53500000000003</v>
      </c>
      <c r="F78" s="236">
        <f t="shared" si="4"/>
        <v>257.05049999999994</v>
      </c>
      <c r="G78" s="236">
        <f t="shared" si="4"/>
        <v>262.55129999999997</v>
      </c>
      <c r="H78" s="236">
        <f t="shared" si="4"/>
        <v>297.40000000000003</v>
      </c>
      <c r="I78" s="236">
        <f>I63-I66</f>
        <v>357.87573399999997</v>
      </c>
      <c r="J78" s="236">
        <f>J63-J66</f>
        <v>436.3337245039999</v>
      </c>
      <c r="K78" s="255"/>
      <c r="L78" s="242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</row>
    <row r="79" spans="1:119" s="187" customFormat="1" ht="18" customHeight="1">
      <c r="A79" s="181" t="s">
        <v>127</v>
      </c>
      <c r="B79" s="172" t="s">
        <v>257</v>
      </c>
      <c r="C79" s="220" t="s">
        <v>190</v>
      </c>
      <c r="D79" s="198"/>
      <c r="E79" s="236">
        <f t="shared" si="4"/>
        <v>394.712</v>
      </c>
      <c r="F79" s="236">
        <f t="shared" si="4"/>
        <v>406.2434</v>
      </c>
      <c r="G79" s="236">
        <f t="shared" si="4"/>
        <v>385.3475</v>
      </c>
      <c r="H79" s="236">
        <f t="shared" si="4"/>
        <v>479.77099999999996</v>
      </c>
      <c r="I79" s="236">
        <f>I64-I67</f>
        <v>607.8022001731301</v>
      </c>
      <c r="J79" s="236">
        <f>J64-J67</f>
        <v>769.8014883610803</v>
      </c>
      <c r="K79" s="255"/>
      <c r="L79" s="242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</row>
    <row r="80" spans="1:119" s="187" customFormat="1" ht="18" customHeight="1">
      <c r="A80" s="181" t="s">
        <v>127</v>
      </c>
      <c r="B80" s="182" t="s">
        <v>272</v>
      </c>
      <c r="C80" s="220"/>
      <c r="D80" s="199"/>
      <c r="E80" s="236"/>
      <c r="F80" s="255"/>
      <c r="G80" s="255"/>
      <c r="H80" s="255"/>
      <c r="I80" s="255"/>
      <c r="J80" s="255"/>
      <c r="K80" s="255"/>
      <c r="L80" s="242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</row>
    <row r="81" spans="1:119" s="170" customFormat="1" ht="18" customHeight="1">
      <c r="A81" s="181"/>
      <c r="B81" s="172" t="s">
        <v>273</v>
      </c>
      <c r="C81" s="220" t="s">
        <v>274</v>
      </c>
      <c r="D81" s="205"/>
      <c r="E81" s="236">
        <v>5544</v>
      </c>
      <c r="F81" s="255">
        <v>5858</v>
      </c>
      <c r="G81" s="236">
        <v>5624</v>
      </c>
      <c r="H81" s="236">
        <v>5245</v>
      </c>
      <c r="I81" s="236">
        <v>5100</v>
      </c>
      <c r="J81" s="236">
        <v>5050</v>
      </c>
      <c r="K81" s="255"/>
      <c r="L81" s="242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</row>
    <row r="82" spans="1:119" s="170" customFormat="1" ht="18" customHeight="1">
      <c r="A82" s="181"/>
      <c r="B82" s="172" t="s">
        <v>275</v>
      </c>
      <c r="C82" s="220" t="s">
        <v>274</v>
      </c>
      <c r="D82" s="205"/>
      <c r="E82" s="236">
        <v>2327</v>
      </c>
      <c r="F82" s="255">
        <v>2773</v>
      </c>
      <c r="G82" s="236">
        <v>4198</v>
      </c>
      <c r="H82" s="236">
        <v>6243</v>
      </c>
      <c r="I82" s="236">
        <v>7190</v>
      </c>
      <c r="J82" s="236">
        <v>7200</v>
      </c>
      <c r="K82" s="255"/>
      <c r="L82" s="242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</row>
    <row r="83" spans="1:119" s="170" customFormat="1" ht="18" customHeight="1">
      <c r="A83" s="181"/>
      <c r="B83" s="172" t="s">
        <v>276</v>
      </c>
      <c r="C83" s="220" t="s">
        <v>274</v>
      </c>
      <c r="D83" s="205"/>
      <c r="E83" s="236">
        <v>35530</v>
      </c>
      <c r="F83" s="255">
        <v>35650</v>
      </c>
      <c r="G83" s="255">
        <v>29020</v>
      </c>
      <c r="H83" s="255">
        <v>34371</v>
      </c>
      <c r="I83" s="255">
        <v>24500</v>
      </c>
      <c r="J83" s="255">
        <v>32000</v>
      </c>
      <c r="K83" s="255"/>
      <c r="L83" s="242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</row>
    <row r="84" spans="1:119" s="170" customFormat="1" ht="18" customHeight="1">
      <c r="A84" s="181"/>
      <c r="B84" s="172" t="s">
        <v>277</v>
      </c>
      <c r="C84" s="220" t="s">
        <v>278</v>
      </c>
      <c r="D84" s="205"/>
      <c r="E84" s="255">
        <v>178</v>
      </c>
      <c r="F84" s="255">
        <v>201</v>
      </c>
      <c r="G84" s="255">
        <v>194</v>
      </c>
      <c r="H84" s="255">
        <v>207</v>
      </c>
      <c r="I84" s="255">
        <v>190</v>
      </c>
      <c r="J84" s="255">
        <v>192</v>
      </c>
      <c r="K84" s="255"/>
      <c r="L84" s="242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</row>
    <row r="85" spans="1:119" s="170" customFormat="1" ht="18" customHeight="1">
      <c r="A85" s="168" t="s">
        <v>151</v>
      </c>
      <c r="B85" s="169" t="s">
        <v>279</v>
      </c>
      <c r="C85" s="220"/>
      <c r="D85" s="199"/>
      <c r="E85" s="255"/>
      <c r="F85" s="255"/>
      <c r="G85" s="255"/>
      <c r="H85" s="255"/>
      <c r="I85" s="255"/>
      <c r="J85" s="255"/>
      <c r="K85" s="255"/>
      <c r="L85" s="242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</row>
    <row r="86" spans="1:119" s="170" customFormat="1" ht="18" customHeight="1">
      <c r="A86" s="181" t="s">
        <v>127</v>
      </c>
      <c r="B86" s="172" t="s">
        <v>256</v>
      </c>
      <c r="C86" s="220" t="s">
        <v>190</v>
      </c>
      <c r="D86" s="198"/>
      <c r="E86" s="255">
        <v>677.2884565</v>
      </c>
      <c r="F86" s="236">
        <v>654.4765506</v>
      </c>
      <c r="G86" s="236">
        <v>817.6549197</v>
      </c>
      <c r="H86" s="236">
        <v>967.662</v>
      </c>
      <c r="I86" s="236">
        <v>833.2654590000001</v>
      </c>
      <c r="J86" s="236">
        <v>882.428121081</v>
      </c>
      <c r="K86" s="255"/>
      <c r="L86" s="242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</row>
    <row r="87" spans="1:119" s="170" customFormat="1" ht="18" customHeight="1">
      <c r="A87" s="181" t="s">
        <v>127</v>
      </c>
      <c r="B87" s="172" t="s">
        <v>257</v>
      </c>
      <c r="C87" s="220" t="s">
        <v>190</v>
      </c>
      <c r="D87" s="198"/>
      <c r="E87" s="236">
        <v>847.8621999999999</v>
      </c>
      <c r="F87" s="236">
        <v>855.2354680000001</v>
      </c>
      <c r="G87" s="236">
        <v>1193.4594722017277</v>
      </c>
      <c r="H87" s="236">
        <v>1291.648860869421</v>
      </c>
      <c r="I87" s="236">
        <v>1379.9599837281073</v>
      </c>
      <c r="J87" s="236">
        <v>1487.3819983071885</v>
      </c>
      <c r="K87" s="255"/>
      <c r="L87" s="242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</row>
    <row r="88" spans="1:119" s="170" customFormat="1" ht="18" customHeight="1">
      <c r="A88" s="181" t="s">
        <v>127</v>
      </c>
      <c r="B88" s="182" t="s">
        <v>280</v>
      </c>
      <c r="C88" s="220" t="s">
        <v>259</v>
      </c>
      <c r="D88" s="206"/>
      <c r="E88" s="255">
        <v>1710</v>
      </c>
      <c r="F88" s="236">
        <v>1740</v>
      </c>
      <c r="G88" s="236">
        <v>1973</v>
      </c>
      <c r="H88" s="255">
        <v>1980</v>
      </c>
      <c r="I88" s="255">
        <v>1850</v>
      </c>
      <c r="J88" s="255">
        <v>1880</v>
      </c>
      <c r="K88" s="255"/>
      <c r="L88" s="242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</row>
    <row r="89" spans="1:119" s="170" customFormat="1" ht="18" customHeight="1">
      <c r="A89" s="181" t="s">
        <v>127</v>
      </c>
      <c r="B89" s="182" t="s">
        <v>281</v>
      </c>
      <c r="C89" s="220" t="s">
        <v>282</v>
      </c>
      <c r="D89" s="206"/>
      <c r="E89" s="255">
        <f aca="true" t="shared" si="5" ref="E89:J89">E90+E91</f>
        <v>17319.4</v>
      </c>
      <c r="F89" s="255">
        <f t="shared" si="5"/>
        <v>15447.100000000002</v>
      </c>
      <c r="G89" s="255">
        <f t="shared" si="5"/>
        <v>18772.4</v>
      </c>
      <c r="H89" s="255">
        <f t="shared" si="5"/>
        <v>19552.2</v>
      </c>
      <c r="I89" s="255">
        <f t="shared" si="5"/>
        <v>20889.000417410163</v>
      </c>
      <c r="J89" s="255">
        <f t="shared" si="5"/>
        <v>22515.08996626739</v>
      </c>
      <c r="K89" s="255">
        <f>K90+K91</f>
        <v>53771.700000000004</v>
      </c>
      <c r="L89" s="265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</row>
    <row r="90" spans="1:119" s="170" customFormat="1" ht="18" customHeight="1">
      <c r="A90" s="181"/>
      <c r="B90" s="172" t="s">
        <v>283</v>
      </c>
      <c r="C90" s="220" t="s">
        <v>282</v>
      </c>
      <c r="D90" s="206"/>
      <c r="E90" s="255">
        <v>10997.5</v>
      </c>
      <c r="F90" s="255">
        <v>9047.900000000001</v>
      </c>
      <c r="G90" s="255">
        <v>10879.9</v>
      </c>
      <c r="H90" s="255">
        <v>11400.2</v>
      </c>
      <c r="I90" s="255">
        <v>12179.641296557902</v>
      </c>
      <c r="J90" s="255">
        <v>13127.756908861487</v>
      </c>
      <c r="K90" s="255">
        <f>F90+G90+H90</f>
        <v>31328.000000000004</v>
      </c>
      <c r="L90" s="242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</row>
    <row r="91" spans="1:119" s="170" customFormat="1" ht="18" customHeight="1">
      <c r="A91" s="181"/>
      <c r="B91" s="172" t="s">
        <v>284</v>
      </c>
      <c r="C91" s="220" t="s">
        <v>282</v>
      </c>
      <c r="D91" s="206"/>
      <c r="E91" s="255">
        <v>6321.9</v>
      </c>
      <c r="F91" s="255">
        <v>6399.200000000001</v>
      </c>
      <c r="G91" s="255">
        <v>7892.5</v>
      </c>
      <c r="H91" s="255">
        <v>8152</v>
      </c>
      <c r="I91" s="255">
        <v>8709.359120852263</v>
      </c>
      <c r="J91" s="255">
        <v>9387.333057405905</v>
      </c>
      <c r="K91" s="255">
        <f>F91+G91+H91</f>
        <v>22443.7</v>
      </c>
      <c r="L91" s="242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</row>
    <row r="92" spans="1:119" s="170" customFormat="1" ht="18" customHeight="1">
      <c r="A92" s="168" t="s">
        <v>226</v>
      </c>
      <c r="B92" s="169" t="s">
        <v>285</v>
      </c>
      <c r="C92" s="220"/>
      <c r="D92" s="199"/>
      <c r="E92" s="247"/>
      <c r="F92" s="245"/>
      <c r="G92" s="245"/>
      <c r="H92" s="245"/>
      <c r="I92" s="245"/>
      <c r="J92" s="245"/>
      <c r="K92" s="245"/>
      <c r="L92" s="242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</row>
    <row r="93" spans="1:119" s="170" customFormat="1" ht="18" customHeight="1">
      <c r="A93" s="181" t="s">
        <v>127</v>
      </c>
      <c r="B93" s="172" t="s">
        <v>256</v>
      </c>
      <c r="C93" s="220" t="s">
        <v>190</v>
      </c>
      <c r="D93" s="198"/>
      <c r="E93" s="245">
        <v>12.3</v>
      </c>
      <c r="F93" s="245">
        <v>14.044</v>
      </c>
      <c r="G93" s="266">
        <v>15.5</v>
      </c>
      <c r="H93" s="266">
        <v>9.138</v>
      </c>
      <c r="I93" s="266">
        <v>9.382482000000076</v>
      </c>
      <c r="J93" s="266">
        <v>9.829092009605956</v>
      </c>
      <c r="K93" s="245"/>
      <c r="L93" s="242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</row>
    <row r="94" spans="1:119" s="170" customFormat="1" ht="18" customHeight="1">
      <c r="A94" s="181" t="s">
        <v>127</v>
      </c>
      <c r="B94" s="172" t="s">
        <v>257</v>
      </c>
      <c r="C94" s="220" t="s">
        <v>190</v>
      </c>
      <c r="D94" s="198"/>
      <c r="E94" s="245">
        <v>22.6523</v>
      </c>
      <c r="F94" s="245">
        <v>17.905</v>
      </c>
      <c r="G94" s="245">
        <v>19.6479</v>
      </c>
      <c r="H94" s="245">
        <v>22.366</v>
      </c>
      <c r="I94" s="245">
        <v>24.147063875993947</v>
      </c>
      <c r="J94" s="245">
        <v>25.269231594453334</v>
      </c>
      <c r="K94" s="245"/>
      <c r="L94" s="27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</row>
    <row r="95" spans="1:119" s="170" customFormat="1" ht="18" customHeight="1">
      <c r="A95" s="181" t="s">
        <v>127</v>
      </c>
      <c r="B95" s="182" t="s">
        <v>286</v>
      </c>
      <c r="C95" s="220" t="s">
        <v>259</v>
      </c>
      <c r="D95" s="199"/>
      <c r="E95" s="236">
        <v>814</v>
      </c>
      <c r="F95" s="255">
        <v>235</v>
      </c>
      <c r="G95" s="236">
        <v>681.2</v>
      </c>
      <c r="H95" s="255">
        <v>603.5</v>
      </c>
      <c r="I95" s="255">
        <v>650</v>
      </c>
      <c r="J95" s="255">
        <v>660</v>
      </c>
      <c r="K95" s="245"/>
      <c r="L95" s="242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</row>
    <row r="96" spans="1:119" s="170" customFormat="1" ht="18" customHeight="1">
      <c r="A96" s="181" t="s">
        <v>127</v>
      </c>
      <c r="B96" s="182" t="s">
        <v>287</v>
      </c>
      <c r="C96" s="220" t="s">
        <v>288</v>
      </c>
      <c r="D96" s="199"/>
      <c r="E96" s="255">
        <v>39.8</v>
      </c>
      <c r="F96" s="255">
        <v>12.8</v>
      </c>
      <c r="G96" s="255">
        <v>32</v>
      </c>
      <c r="H96" s="255">
        <v>45</v>
      </c>
      <c r="I96" s="255">
        <v>32</v>
      </c>
      <c r="J96" s="255">
        <v>33</v>
      </c>
      <c r="K96" s="255"/>
      <c r="L96" s="242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</row>
    <row r="97" spans="1:119" s="170" customFormat="1" ht="18" customHeight="1">
      <c r="A97" s="181" t="s">
        <v>127</v>
      </c>
      <c r="B97" s="182" t="s">
        <v>39</v>
      </c>
      <c r="C97" s="220" t="s">
        <v>116</v>
      </c>
      <c r="D97" s="199" t="s">
        <v>4</v>
      </c>
      <c r="E97" s="252">
        <v>39.8</v>
      </c>
      <c r="F97" s="249">
        <v>39.8</v>
      </c>
      <c r="G97" s="249">
        <v>40.3</v>
      </c>
      <c r="H97" s="278" t="s">
        <v>289</v>
      </c>
      <c r="I97" s="278" t="s">
        <v>430</v>
      </c>
      <c r="J97" s="278" t="s">
        <v>429</v>
      </c>
      <c r="K97" s="245"/>
      <c r="L97" s="279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</row>
    <row r="98" spans="1:119" s="170" customFormat="1" ht="18" customHeight="1">
      <c r="A98" s="168">
        <v>4</v>
      </c>
      <c r="B98" s="169" t="s">
        <v>290</v>
      </c>
      <c r="C98" s="220"/>
      <c r="D98" s="199"/>
      <c r="E98" s="247"/>
      <c r="F98" s="245"/>
      <c r="G98" s="245"/>
      <c r="H98" s="245"/>
      <c r="I98" s="245"/>
      <c r="J98" s="245"/>
      <c r="K98" s="245"/>
      <c r="L98" s="242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</row>
    <row r="99" spans="1:119" s="170" customFormat="1" ht="18" customHeight="1">
      <c r="A99" s="168" t="s">
        <v>144</v>
      </c>
      <c r="B99" s="169" t="s">
        <v>291</v>
      </c>
      <c r="C99" s="220"/>
      <c r="D99" s="199"/>
      <c r="E99" s="247"/>
      <c r="F99" s="245"/>
      <c r="G99" s="245"/>
      <c r="H99" s="245"/>
      <c r="I99" s="245"/>
      <c r="J99" s="245"/>
      <c r="K99" s="245"/>
      <c r="L99" s="242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</row>
    <row r="100" spans="1:119" s="170" customFormat="1" ht="18" customHeight="1">
      <c r="A100" s="168" t="s">
        <v>120</v>
      </c>
      <c r="B100" s="182" t="s">
        <v>292</v>
      </c>
      <c r="C100" s="222" t="s">
        <v>190</v>
      </c>
      <c r="D100" s="198"/>
      <c r="E100" s="255">
        <v>1410</v>
      </c>
      <c r="F100" s="255">
        <v>1582</v>
      </c>
      <c r="G100" s="255">
        <v>1722</v>
      </c>
      <c r="H100" s="255">
        <v>2160</v>
      </c>
      <c r="I100" s="255">
        <v>2487</v>
      </c>
      <c r="J100" s="255"/>
      <c r="K100" s="255">
        <v>10533</v>
      </c>
      <c r="L100" s="242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</row>
    <row r="101" spans="1:119" s="348" customFormat="1" ht="30" customHeight="1">
      <c r="A101" s="171"/>
      <c r="B101" s="188" t="s">
        <v>425</v>
      </c>
      <c r="C101" s="222" t="s">
        <v>190</v>
      </c>
      <c r="D101" s="167" t="s">
        <v>437</v>
      </c>
      <c r="E101" s="351">
        <v>693</v>
      </c>
      <c r="F101" s="239">
        <v>780</v>
      </c>
      <c r="G101" s="239">
        <v>994</v>
      </c>
      <c r="H101" s="239">
        <v>1115</v>
      </c>
      <c r="I101" s="239">
        <v>1139</v>
      </c>
      <c r="J101" s="239"/>
      <c r="K101" s="239">
        <v>5372</v>
      </c>
      <c r="L101" s="280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</row>
    <row r="102" spans="1:119" s="348" customFormat="1" ht="18" customHeight="1">
      <c r="A102" s="171"/>
      <c r="B102" s="189" t="s">
        <v>426</v>
      </c>
      <c r="C102" s="222" t="s">
        <v>190</v>
      </c>
      <c r="D102" s="209"/>
      <c r="E102" s="351">
        <v>548</v>
      </c>
      <c r="F102" s="239">
        <v>629</v>
      </c>
      <c r="G102" s="239">
        <v>481</v>
      </c>
      <c r="H102" s="239">
        <v>787</v>
      </c>
      <c r="I102" s="239">
        <v>1020</v>
      </c>
      <c r="J102" s="239"/>
      <c r="K102" s="239">
        <v>3947</v>
      </c>
      <c r="L102" s="240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</row>
    <row r="103" spans="1:119" s="170" customFormat="1" ht="18" customHeight="1">
      <c r="A103" s="168" t="s">
        <v>120</v>
      </c>
      <c r="B103" s="182" t="s">
        <v>293</v>
      </c>
      <c r="C103" s="222" t="s">
        <v>190</v>
      </c>
      <c r="D103" s="198"/>
      <c r="E103" s="255">
        <v>709</v>
      </c>
      <c r="F103" s="255">
        <v>702</v>
      </c>
      <c r="G103" s="255">
        <v>849</v>
      </c>
      <c r="H103" s="255">
        <v>1051</v>
      </c>
      <c r="I103" s="255">
        <v>1062</v>
      </c>
      <c r="J103" s="255"/>
      <c r="K103" s="255">
        <v>4753</v>
      </c>
      <c r="L103" s="269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</row>
    <row r="104" spans="1:119" s="348" customFormat="1" ht="34.5" customHeight="1">
      <c r="A104" s="171"/>
      <c r="B104" s="188" t="s">
        <v>427</v>
      </c>
      <c r="C104" s="222" t="s">
        <v>190</v>
      </c>
      <c r="D104" s="210"/>
      <c r="E104" s="239">
        <v>437</v>
      </c>
      <c r="F104" s="264">
        <v>115</v>
      </c>
      <c r="G104" s="264">
        <v>206</v>
      </c>
      <c r="H104" s="264">
        <v>405</v>
      </c>
      <c r="I104" s="264">
        <v>455</v>
      </c>
      <c r="J104" s="264"/>
      <c r="K104" s="264">
        <v>2408</v>
      </c>
      <c r="L104" s="240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</row>
    <row r="105" spans="1:119" s="348" customFormat="1" ht="18" customHeight="1">
      <c r="A105" s="171"/>
      <c r="B105" s="189" t="s">
        <v>428</v>
      </c>
      <c r="C105" s="222" t="s">
        <v>190</v>
      </c>
      <c r="D105" s="210"/>
      <c r="E105" s="264">
        <v>413</v>
      </c>
      <c r="F105" s="264">
        <v>425</v>
      </c>
      <c r="G105" s="264">
        <v>389</v>
      </c>
      <c r="H105" s="264">
        <v>402</v>
      </c>
      <c r="I105" s="264">
        <v>607</v>
      </c>
      <c r="J105" s="264"/>
      <c r="K105" s="264">
        <v>1664</v>
      </c>
      <c r="L105" s="240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</row>
    <row r="106" spans="1:119" s="170" customFormat="1" ht="18" customHeight="1">
      <c r="A106" s="168" t="s">
        <v>151</v>
      </c>
      <c r="B106" s="169" t="s">
        <v>294</v>
      </c>
      <c r="C106" s="222"/>
      <c r="D106" s="199"/>
      <c r="E106" s="247"/>
      <c r="F106" s="245"/>
      <c r="G106" s="245"/>
      <c r="H106" s="245"/>
      <c r="I106" s="245"/>
      <c r="J106" s="245"/>
      <c r="K106" s="245"/>
      <c r="L106" s="242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</row>
    <row r="107" spans="1:119" s="170" customFormat="1" ht="18" customHeight="1">
      <c r="A107" s="181" t="s">
        <v>120</v>
      </c>
      <c r="B107" s="190" t="s">
        <v>295</v>
      </c>
      <c r="C107" s="222" t="s">
        <v>190</v>
      </c>
      <c r="D107" s="199"/>
      <c r="E107" s="255">
        <v>401</v>
      </c>
      <c r="F107" s="255">
        <v>447</v>
      </c>
      <c r="G107" s="255">
        <v>524</v>
      </c>
      <c r="H107" s="255">
        <v>610</v>
      </c>
      <c r="I107" s="255"/>
      <c r="J107" s="255"/>
      <c r="K107" s="255">
        <f>F107+G107+H107</f>
        <v>1581</v>
      </c>
      <c r="L107" s="242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</row>
    <row r="108" spans="1:119" s="170" customFormat="1" ht="18" customHeight="1">
      <c r="A108" s="181" t="s">
        <v>120</v>
      </c>
      <c r="B108" s="191" t="s">
        <v>296</v>
      </c>
      <c r="C108" s="222" t="s">
        <v>190</v>
      </c>
      <c r="D108" s="205"/>
      <c r="E108" s="255">
        <v>371</v>
      </c>
      <c r="F108" s="281">
        <v>413</v>
      </c>
      <c r="G108" s="281">
        <v>477</v>
      </c>
      <c r="H108" s="281">
        <v>550</v>
      </c>
      <c r="I108" s="281"/>
      <c r="J108" s="281"/>
      <c r="K108" s="255">
        <f>F108+G108+H108</f>
        <v>1440</v>
      </c>
      <c r="L108" s="242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</row>
    <row r="109" spans="1:119" s="170" customFormat="1" ht="18" customHeight="1">
      <c r="A109" s="168">
        <v>5</v>
      </c>
      <c r="B109" s="169" t="s">
        <v>297</v>
      </c>
      <c r="C109" s="222"/>
      <c r="D109" s="199"/>
      <c r="E109" s="247"/>
      <c r="F109" s="245"/>
      <c r="G109" s="245"/>
      <c r="H109" s="245"/>
      <c r="I109" s="245"/>
      <c r="J109" s="245"/>
      <c r="K109" s="245"/>
      <c r="L109" s="242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</row>
    <row r="110" spans="1:119" s="170" customFormat="1" ht="18" customHeight="1" hidden="1">
      <c r="A110" s="181" t="s">
        <v>120</v>
      </c>
      <c r="B110" s="182" t="s">
        <v>298</v>
      </c>
      <c r="C110" s="222" t="s">
        <v>299</v>
      </c>
      <c r="D110" s="205"/>
      <c r="E110" s="255"/>
      <c r="F110" s="255"/>
      <c r="G110" s="255"/>
      <c r="H110" s="255"/>
      <c r="I110" s="255"/>
      <c r="J110" s="255"/>
      <c r="K110" s="255"/>
      <c r="L110" s="242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</row>
    <row r="111" spans="1:119" s="170" customFormat="1" ht="18" customHeight="1">
      <c r="A111" s="181" t="s">
        <v>120</v>
      </c>
      <c r="B111" s="182" t="s">
        <v>300</v>
      </c>
      <c r="C111" s="222" t="s">
        <v>299</v>
      </c>
      <c r="D111" s="205"/>
      <c r="E111" s="282">
        <v>110</v>
      </c>
      <c r="F111" s="282">
        <v>173</v>
      </c>
      <c r="G111" s="282">
        <v>341</v>
      </c>
      <c r="H111" s="283">
        <v>550</v>
      </c>
      <c r="I111" s="283"/>
      <c r="J111" s="283"/>
      <c r="K111" s="282">
        <f>F111+G111+H111</f>
        <v>1064</v>
      </c>
      <c r="L111" s="242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</row>
    <row r="112" spans="1:119" s="170" customFormat="1" ht="18" customHeight="1">
      <c r="A112" s="181" t="s">
        <v>120</v>
      </c>
      <c r="B112" s="182" t="s">
        <v>301</v>
      </c>
      <c r="C112" s="222" t="s">
        <v>299</v>
      </c>
      <c r="D112" s="205"/>
      <c r="E112" s="282">
        <v>26</v>
      </c>
      <c r="F112" s="283">
        <v>3</v>
      </c>
      <c r="G112" s="283">
        <v>0</v>
      </c>
      <c r="H112" s="283">
        <v>10</v>
      </c>
      <c r="I112" s="283"/>
      <c r="J112" s="283"/>
      <c r="K112" s="282">
        <f>F112+G112+H112</f>
        <v>13</v>
      </c>
      <c r="L112" s="242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</row>
    <row r="113" spans="1:119" s="170" customFormat="1" ht="18" customHeight="1">
      <c r="A113" s="181" t="s">
        <v>120</v>
      </c>
      <c r="B113" s="182" t="s">
        <v>302</v>
      </c>
      <c r="C113" s="222" t="s">
        <v>299</v>
      </c>
      <c r="D113" s="205"/>
      <c r="E113" s="282">
        <v>8</v>
      </c>
      <c r="F113" s="282">
        <v>2</v>
      </c>
      <c r="G113" s="282">
        <v>6</v>
      </c>
      <c r="H113" s="283">
        <v>5</v>
      </c>
      <c r="I113" s="283"/>
      <c r="J113" s="283"/>
      <c r="K113" s="282">
        <f>F113+G113+H113</f>
        <v>13</v>
      </c>
      <c r="L113" s="242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</row>
    <row r="114" spans="1:119" s="170" customFormat="1" ht="18" customHeight="1">
      <c r="A114" s="192" t="s">
        <v>120</v>
      </c>
      <c r="B114" s="193" t="s">
        <v>303</v>
      </c>
      <c r="C114" s="225" t="s">
        <v>299</v>
      </c>
      <c r="D114" s="211"/>
      <c r="E114" s="284">
        <v>30</v>
      </c>
      <c r="F114" s="284">
        <v>3</v>
      </c>
      <c r="G114" s="284">
        <v>2</v>
      </c>
      <c r="H114" s="285">
        <v>20</v>
      </c>
      <c r="I114" s="285"/>
      <c r="J114" s="285"/>
      <c r="K114" s="284">
        <f>F114+G114+H114</f>
        <v>25</v>
      </c>
      <c r="L114" s="286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</row>
    <row r="115" spans="1:119" s="84" customFormat="1" ht="18" customHeight="1">
      <c r="A115" s="82" t="s">
        <v>186</v>
      </c>
      <c r="B115" s="89" t="s">
        <v>304</v>
      </c>
      <c r="C115" s="219"/>
      <c r="D115" s="194"/>
      <c r="E115" s="232"/>
      <c r="F115" s="232"/>
      <c r="G115" s="232"/>
      <c r="H115" s="232"/>
      <c r="I115" s="232"/>
      <c r="J115" s="232"/>
      <c r="K115" s="234"/>
      <c r="L115" s="233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</row>
    <row r="116" spans="1:119" s="84" customFormat="1" ht="18" customHeight="1">
      <c r="A116" s="165">
        <v>1</v>
      </c>
      <c r="B116" s="166" t="s">
        <v>305</v>
      </c>
      <c r="C116" s="226"/>
      <c r="D116" s="212"/>
      <c r="E116" s="287"/>
      <c r="F116" s="287"/>
      <c r="G116" s="287"/>
      <c r="H116" s="287"/>
      <c r="I116" s="287"/>
      <c r="J116" s="287"/>
      <c r="K116" s="287"/>
      <c r="L116" s="288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</row>
    <row r="117" spans="1:119" s="84" customFormat="1" ht="18" customHeight="1">
      <c r="A117" s="82" t="s">
        <v>120</v>
      </c>
      <c r="B117" s="85" t="s">
        <v>306</v>
      </c>
      <c r="C117" s="219" t="s">
        <v>307</v>
      </c>
      <c r="D117" s="92"/>
      <c r="E117" s="289">
        <v>51</v>
      </c>
      <c r="F117" s="289">
        <v>51</v>
      </c>
      <c r="G117" s="289">
        <v>51</v>
      </c>
      <c r="H117" s="289">
        <v>51</v>
      </c>
      <c r="I117" s="289"/>
      <c r="J117" s="289"/>
      <c r="K117" s="290"/>
      <c r="L117" s="291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</row>
    <row r="118" spans="1:119" s="81" customFormat="1" ht="18" customHeight="1">
      <c r="A118" s="91"/>
      <c r="B118" s="90" t="s">
        <v>308</v>
      </c>
      <c r="C118" s="219" t="s">
        <v>307</v>
      </c>
      <c r="D118" s="213"/>
      <c r="E118" s="292">
        <v>18</v>
      </c>
      <c r="F118" s="292">
        <v>19</v>
      </c>
      <c r="G118" s="292">
        <v>19</v>
      </c>
      <c r="H118" s="293">
        <v>19</v>
      </c>
      <c r="I118" s="293"/>
      <c r="J118" s="293"/>
      <c r="K118" s="294"/>
      <c r="L118" s="295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</row>
    <row r="119" spans="1:119" s="81" customFormat="1" ht="18" customHeight="1">
      <c r="A119" s="91"/>
      <c r="B119" s="90" t="s">
        <v>309</v>
      </c>
      <c r="C119" s="219" t="s">
        <v>307</v>
      </c>
      <c r="D119" s="213"/>
      <c r="E119" s="292">
        <v>14</v>
      </c>
      <c r="F119" s="292">
        <v>14</v>
      </c>
      <c r="G119" s="292">
        <v>14</v>
      </c>
      <c r="H119" s="293">
        <v>13</v>
      </c>
      <c r="I119" s="293"/>
      <c r="J119" s="293"/>
      <c r="K119" s="294"/>
      <c r="L119" s="295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</row>
    <row r="120" spans="1:119" s="81" customFormat="1" ht="18" customHeight="1">
      <c r="A120" s="91"/>
      <c r="B120" s="90" t="s">
        <v>310</v>
      </c>
      <c r="C120" s="219" t="s">
        <v>307</v>
      </c>
      <c r="D120" s="213"/>
      <c r="E120" s="292">
        <v>16</v>
      </c>
      <c r="F120" s="292">
        <v>16</v>
      </c>
      <c r="G120" s="292">
        <v>16</v>
      </c>
      <c r="H120" s="293">
        <v>16</v>
      </c>
      <c r="I120" s="293"/>
      <c r="J120" s="293"/>
      <c r="K120" s="294"/>
      <c r="L120" s="295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</row>
    <row r="121" spans="1:119" s="81" customFormat="1" ht="18" customHeight="1">
      <c r="A121" s="91"/>
      <c r="B121" s="90" t="s">
        <v>311</v>
      </c>
      <c r="C121" s="219" t="s">
        <v>307</v>
      </c>
      <c r="D121" s="213"/>
      <c r="E121" s="292">
        <v>3</v>
      </c>
      <c r="F121" s="292">
        <v>3</v>
      </c>
      <c r="G121" s="292">
        <v>3</v>
      </c>
      <c r="H121" s="293">
        <v>3</v>
      </c>
      <c r="I121" s="293"/>
      <c r="J121" s="293"/>
      <c r="K121" s="294"/>
      <c r="L121" s="295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</row>
    <row r="122" spans="1:119" s="84" customFormat="1" ht="18" customHeight="1">
      <c r="A122" s="82" t="s">
        <v>120</v>
      </c>
      <c r="B122" s="85" t="s">
        <v>312</v>
      </c>
      <c r="C122" s="219" t="s">
        <v>313</v>
      </c>
      <c r="D122" s="92"/>
      <c r="E122" s="296">
        <f>E123+E124+E125+E126</f>
        <v>22550</v>
      </c>
      <c r="F122" s="296">
        <f>F123+F124+F125+F126</f>
        <v>23472</v>
      </c>
      <c r="G122" s="296">
        <f>G123+G124+G125+G126</f>
        <v>24835</v>
      </c>
      <c r="H122" s="296">
        <f>H123+H124+H125+H126</f>
        <v>26277</v>
      </c>
      <c r="I122" s="296"/>
      <c r="J122" s="296"/>
      <c r="K122" s="290"/>
      <c r="L122" s="2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</row>
    <row r="123" spans="1:119" s="84" customFormat="1" ht="18" customHeight="1">
      <c r="A123" s="82"/>
      <c r="B123" s="90" t="s">
        <v>308</v>
      </c>
      <c r="C123" s="219" t="s">
        <v>313</v>
      </c>
      <c r="D123" s="92"/>
      <c r="E123" s="298">
        <v>5144</v>
      </c>
      <c r="F123" s="298">
        <v>5610</v>
      </c>
      <c r="G123" s="298">
        <v>6727</v>
      </c>
      <c r="H123" s="298">
        <v>7357</v>
      </c>
      <c r="I123" s="298"/>
      <c r="J123" s="298"/>
      <c r="K123" s="290"/>
      <c r="L123" s="291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</row>
    <row r="124" spans="1:119" s="84" customFormat="1" ht="18" customHeight="1">
      <c r="A124" s="82"/>
      <c r="B124" s="90" t="s">
        <v>309</v>
      </c>
      <c r="C124" s="219" t="s">
        <v>313</v>
      </c>
      <c r="D124" s="92"/>
      <c r="E124" s="298">
        <v>8548</v>
      </c>
      <c r="F124" s="298">
        <v>8914</v>
      </c>
      <c r="G124" s="298">
        <v>9016</v>
      </c>
      <c r="H124" s="298">
        <v>9493</v>
      </c>
      <c r="I124" s="298"/>
      <c r="J124" s="298"/>
      <c r="K124" s="290"/>
      <c r="L124" s="291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</row>
    <row r="125" spans="1:119" s="84" customFormat="1" ht="18" customHeight="1">
      <c r="A125" s="82"/>
      <c r="B125" s="90" t="s">
        <v>310</v>
      </c>
      <c r="C125" s="219" t="s">
        <v>313</v>
      </c>
      <c r="D125" s="92"/>
      <c r="E125" s="298">
        <v>5655</v>
      </c>
      <c r="F125" s="298">
        <v>5681</v>
      </c>
      <c r="G125" s="298">
        <v>5904</v>
      </c>
      <c r="H125" s="298">
        <v>6172</v>
      </c>
      <c r="I125" s="298"/>
      <c r="J125" s="298"/>
      <c r="K125" s="290"/>
      <c r="L125" s="291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</row>
    <row r="126" spans="1:119" s="84" customFormat="1" ht="18" customHeight="1">
      <c r="A126" s="82"/>
      <c r="B126" s="90" t="s">
        <v>311</v>
      </c>
      <c r="C126" s="219" t="s">
        <v>313</v>
      </c>
      <c r="D126" s="92"/>
      <c r="E126" s="298">
        <v>3203</v>
      </c>
      <c r="F126" s="298">
        <v>3267</v>
      </c>
      <c r="G126" s="298">
        <v>3188</v>
      </c>
      <c r="H126" s="298">
        <v>3255</v>
      </c>
      <c r="I126" s="298"/>
      <c r="J126" s="298"/>
      <c r="K126" s="290"/>
      <c r="L126" s="291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</row>
    <row r="127" spans="1:119" s="84" customFormat="1" ht="18" customHeight="1">
      <c r="A127" s="82" t="s">
        <v>120</v>
      </c>
      <c r="B127" s="85" t="s">
        <v>314</v>
      </c>
      <c r="C127" s="227" t="s">
        <v>116</v>
      </c>
      <c r="D127" s="92"/>
      <c r="E127" s="299">
        <v>57.1</v>
      </c>
      <c r="F127" s="299">
        <v>56.1</v>
      </c>
      <c r="G127" s="299">
        <v>60.1</v>
      </c>
      <c r="H127" s="300">
        <v>64.2</v>
      </c>
      <c r="I127" s="300"/>
      <c r="J127" s="300"/>
      <c r="K127" s="290"/>
      <c r="L127" s="291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</row>
    <row r="128" spans="1:119" s="84" customFormat="1" ht="18" customHeight="1">
      <c r="A128" s="82" t="s">
        <v>120</v>
      </c>
      <c r="B128" s="85" t="s">
        <v>315</v>
      </c>
      <c r="C128" s="227" t="s">
        <v>116</v>
      </c>
      <c r="D128" s="92"/>
      <c r="E128" s="301">
        <v>100</v>
      </c>
      <c r="F128" s="301">
        <v>100</v>
      </c>
      <c r="G128" s="301">
        <v>100</v>
      </c>
      <c r="H128" s="301">
        <v>100</v>
      </c>
      <c r="I128" s="301"/>
      <c r="J128" s="301"/>
      <c r="K128" s="290"/>
      <c r="L128" s="291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</row>
    <row r="129" spans="1:119" s="84" customFormat="1" ht="18" customHeight="1">
      <c r="A129" s="82" t="s">
        <v>120</v>
      </c>
      <c r="B129" s="85" t="s">
        <v>316</v>
      </c>
      <c r="C129" s="227" t="s">
        <v>116</v>
      </c>
      <c r="D129" s="92"/>
      <c r="E129" s="302">
        <v>99.93</v>
      </c>
      <c r="F129" s="302">
        <v>99.35</v>
      </c>
      <c r="G129" s="302">
        <v>99.7</v>
      </c>
      <c r="H129" s="300">
        <v>99.5</v>
      </c>
      <c r="I129" s="300"/>
      <c r="J129" s="300"/>
      <c r="K129" s="290"/>
      <c r="L129" s="291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</row>
    <row r="130" spans="1:119" s="84" customFormat="1" ht="18" customHeight="1">
      <c r="A130" s="82" t="s">
        <v>120</v>
      </c>
      <c r="B130" s="85" t="s">
        <v>317</v>
      </c>
      <c r="C130" s="227" t="s">
        <v>116</v>
      </c>
      <c r="D130" s="92"/>
      <c r="E130" s="302">
        <v>92.2</v>
      </c>
      <c r="F130" s="302">
        <v>89.2</v>
      </c>
      <c r="G130" s="302">
        <v>83.19</v>
      </c>
      <c r="H130" s="300">
        <v>86.8</v>
      </c>
      <c r="I130" s="300"/>
      <c r="J130" s="300"/>
      <c r="K130" s="290"/>
      <c r="L130" s="291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</row>
    <row r="131" spans="1:119" s="84" customFormat="1" ht="18" customHeight="1">
      <c r="A131" s="82" t="s">
        <v>120</v>
      </c>
      <c r="B131" s="85" t="s">
        <v>318</v>
      </c>
      <c r="C131" s="227" t="s">
        <v>116</v>
      </c>
      <c r="D131" s="92"/>
      <c r="E131" s="302">
        <v>99.7</v>
      </c>
      <c r="F131" s="302">
        <v>99.8</v>
      </c>
      <c r="G131" s="302">
        <v>99.65</v>
      </c>
      <c r="H131" s="300"/>
      <c r="I131" s="300"/>
      <c r="J131" s="300"/>
      <c r="K131" s="290"/>
      <c r="L131" s="291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</row>
    <row r="132" spans="1:119" s="84" customFormat="1" ht="18" customHeight="1">
      <c r="A132" s="82" t="s">
        <v>120</v>
      </c>
      <c r="B132" s="85" t="s">
        <v>319</v>
      </c>
      <c r="C132" s="227" t="s">
        <v>116</v>
      </c>
      <c r="D132" s="92"/>
      <c r="E132" s="303">
        <v>99.93</v>
      </c>
      <c r="F132" s="299">
        <v>99.93</v>
      </c>
      <c r="G132" s="299">
        <v>99.92</v>
      </c>
      <c r="H132" s="300">
        <v>99.86</v>
      </c>
      <c r="I132" s="300"/>
      <c r="J132" s="300"/>
      <c r="K132" s="290"/>
      <c r="L132" s="291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</row>
    <row r="133" spans="1:119" s="84" customFormat="1" ht="18" customHeight="1">
      <c r="A133" s="82" t="s">
        <v>120</v>
      </c>
      <c r="B133" s="85" t="s">
        <v>320</v>
      </c>
      <c r="C133" s="227" t="s">
        <v>116</v>
      </c>
      <c r="D133" s="92"/>
      <c r="E133" s="302">
        <v>91.25</v>
      </c>
      <c r="F133" s="299">
        <v>96.7</v>
      </c>
      <c r="G133" s="299">
        <v>98.6</v>
      </c>
      <c r="H133" s="300"/>
      <c r="I133" s="300"/>
      <c r="J133" s="300"/>
      <c r="K133" s="290"/>
      <c r="L133" s="291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</row>
    <row r="134" spans="1:119" s="84" customFormat="1" ht="36" customHeight="1">
      <c r="A134" s="82" t="s">
        <v>120</v>
      </c>
      <c r="B134" s="85" t="s">
        <v>321</v>
      </c>
      <c r="C134" s="227" t="s">
        <v>307</v>
      </c>
      <c r="D134" s="167" t="s">
        <v>322</v>
      </c>
      <c r="E134" s="304" t="s">
        <v>323</v>
      </c>
      <c r="F134" s="304" t="s">
        <v>323</v>
      </c>
      <c r="G134" s="304" t="s">
        <v>324</v>
      </c>
      <c r="H134" s="304" t="s">
        <v>325</v>
      </c>
      <c r="I134" s="304"/>
      <c r="J134" s="304"/>
      <c r="K134" s="290"/>
      <c r="L134" s="305">
        <f>48/51</f>
        <v>0.9411764705882353</v>
      </c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</row>
    <row r="135" spans="1:119" s="84" customFormat="1" ht="18" customHeight="1">
      <c r="A135" s="82"/>
      <c r="B135" s="85" t="s">
        <v>326</v>
      </c>
      <c r="C135" s="227" t="s">
        <v>307</v>
      </c>
      <c r="D135" s="167"/>
      <c r="E135" s="304">
        <v>4</v>
      </c>
      <c r="F135" s="304">
        <v>4</v>
      </c>
      <c r="G135" s="304">
        <v>4</v>
      </c>
      <c r="H135" s="304">
        <v>4</v>
      </c>
      <c r="I135" s="304"/>
      <c r="J135" s="304"/>
      <c r="K135" s="290"/>
      <c r="L135" s="291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</row>
    <row r="136" spans="1:119" s="84" customFormat="1" ht="40.5" customHeight="1">
      <c r="A136" s="82" t="s">
        <v>120</v>
      </c>
      <c r="B136" s="85" t="s">
        <v>327</v>
      </c>
      <c r="C136" s="227" t="s">
        <v>307</v>
      </c>
      <c r="D136" s="167" t="s">
        <v>328</v>
      </c>
      <c r="E136" s="304" t="s">
        <v>329</v>
      </c>
      <c r="F136" s="304" t="s">
        <v>330</v>
      </c>
      <c r="G136" s="304" t="s">
        <v>330</v>
      </c>
      <c r="H136" s="304" t="s">
        <v>331</v>
      </c>
      <c r="I136" s="304"/>
      <c r="J136" s="304"/>
      <c r="K136" s="290"/>
      <c r="L136" s="306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</row>
    <row r="137" spans="1:119" s="84" customFormat="1" ht="18" customHeight="1">
      <c r="A137" s="82" t="s">
        <v>120</v>
      </c>
      <c r="B137" s="85" t="s">
        <v>332</v>
      </c>
      <c r="C137" s="219" t="s">
        <v>222</v>
      </c>
      <c r="D137" s="92"/>
      <c r="E137" s="289"/>
      <c r="F137" s="289"/>
      <c r="G137" s="289"/>
      <c r="H137" s="289"/>
      <c r="I137" s="289"/>
      <c r="J137" s="289"/>
      <c r="K137" s="290"/>
      <c r="L137" s="291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</row>
    <row r="138" spans="1:119" s="84" customFormat="1" ht="18" customHeight="1">
      <c r="A138" s="82"/>
      <c r="B138" s="90" t="s">
        <v>308</v>
      </c>
      <c r="C138" s="219" t="s">
        <v>222</v>
      </c>
      <c r="D138" s="92"/>
      <c r="E138" s="289">
        <v>321</v>
      </c>
      <c r="F138" s="289">
        <v>344</v>
      </c>
      <c r="G138" s="289">
        <v>333</v>
      </c>
      <c r="H138" s="304">
        <v>315</v>
      </c>
      <c r="I138" s="304"/>
      <c r="J138" s="304"/>
      <c r="K138" s="290"/>
      <c r="L138" s="291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</row>
    <row r="139" spans="1:119" s="84" customFormat="1" ht="18" customHeight="1">
      <c r="A139" s="82"/>
      <c r="B139" s="90" t="s">
        <v>309</v>
      </c>
      <c r="C139" s="219" t="s">
        <v>222</v>
      </c>
      <c r="D139" s="92"/>
      <c r="E139" s="289">
        <v>453</v>
      </c>
      <c r="F139" s="289">
        <v>447</v>
      </c>
      <c r="G139" s="289">
        <v>448</v>
      </c>
      <c r="H139" s="304">
        <v>426</v>
      </c>
      <c r="I139" s="304"/>
      <c r="J139" s="304"/>
      <c r="K139" s="290"/>
      <c r="L139" s="291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</row>
    <row r="140" spans="1:119" s="84" customFormat="1" ht="18" customHeight="1">
      <c r="A140" s="82"/>
      <c r="B140" s="90" t="s">
        <v>333</v>
      </c>
      <c r="C140" s="219" t="s">
        <v>222</v>
      </c>
      <c r="D140" s="92"/>
      <c r="E140" s="289">
        <v>329</v>
      </c>
      <c r="F140" s="289">
        <v>318</v>
      </c>
      <c r="G140" s="289">
        <v>319</v>
      </c>
      <c r="H140" s="304">
        <v>313</v>
      </c>
      <c r="I140" s="304"/>
      <c r="J140" s="304"/>
      <c r="K140" s="290"/>
      <c r="L140" s="291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</row>
    <row r="141" spans="1:119" s="84" customFormat="1" ht="18" customHeight="1">
      <c r="A141" s="82"/>
      <c r="B141" s="90" t="s">
        <v>334</v>
      </c>
      <c r="C141" s="219" t="s">
        <v>222</v>
      </c>
      <c r="D141" s="92"/>
      <c r="E141" s="289">
        <v>110</v>
      </c>
      <c r="F141" s="289">
        <v>108</v>
      </c>
      <c r="G141" s="289">
        <v>108</v>
      </c>
      <c r="H141" s="304">
        <v>108</v>
      </c>
      <c r="I141" s="304"/>
      <c r="J141" s="304"/>
      <c r="K141" s="290"/>
      <c r="L141" s="291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</row>
    <row r="142" spans="1:119" s="84" customFormat="1" ht="18" customHeight="1">
      <c r="A142" s="82" t="s">
        <v>120</v>
      </c>
      <c r="B142" s="85" t="s">
        <v>335</v>
      </c>
      <c r="C142" s="219" t="s">
        <v>116</v>
      </c>
      <c r="D142" s="92"/>
      <c r="E142" s="302">
        <v>70</v>
      </c>
      <c r="F142" s="302">
        <v>73</v>
      </c>
      <c r="G142" s="302">
        <v>75.1</v>
      </c>
      <c r="H142" s="300">
        <v>78.07</v>
      </c>
      <c r="I142" s="300"/>
      <c r="J142" s="300"/>
      <c r="K142" s="290"/>
      <c r="L142" s="291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</row>
    <row r="143" spans="1:119" s="84" customFormat="1" ht="18" customHeight="1">
      <c r="A143" s="82" t="s">
        <v>120</v>
      </c>
      <c r="B143" s="85" t="s">
        <v>336</v>
      </c>
      <c r="C143" s="227" t="s">
        <v>116</v>
      </c>
      <c r="D143" s="92"/>
      <c r="E143" s="304">
        <v>98.43</v>
      </c>
      <c r="F143" s="304">
        <v>98.9</v>
      </c>
      <c r="G143" s="304">
        <v>99.2</v>
      </c>
      <c r="H143" s="304">
        <v>99.2</v>
      </c>
      <c r="I143" s="304"/>
      <c r="J143" s="304"/>
      <c r="K143" s="290"/>
      <c r="L143" s="291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</row>
    <row r="144" spans="1:119" s="84" customFormat="1" ht="18" customHeight="1">
      <c r="A144" s="82" t="s">
        <v>120</v>
      </c>
      <c r="B144" s="85" t="s">
        <v>337</v>
      </c>
      <c r="C144" s="227" t="s">
        <v>116</v>
      </c>
      <c r="D144" s="92"/>
      <c r="E144" s="304" t="s">
        <v>338</v>
      </c>
      <c r="F144" s="304" t="s">
        <v>339</v>
      </c>
      <c r="G144" s="304" t="s">
        <v>339</v>
      </c>
      <c r="H144" s="304" t="s">
        <v>339</v>
      </c>
      <c r="I144" s="304"/>
      <c r="J144" s="304"/>
      <c r="K144" s="290"/>
      <c r="L144" s="291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</row>
    <row r="145" spans="1:119" s="84" customFormat="1" ht="18" customHeight="1">
      <c r="A145" s="82" t="s">
        <v>120</v>
      </c>
      <c r="B145" s="85" t="s">
        <v>340</v>
      </c>
      <c r="C145" s="219" t="s">
        <v>341</v>
      </c>
      <c r="D145" s="92"/>
      <c r="E145" s="289">
        <v>14</v>
      </c>
      <c r="F145" s="289">
        <v>13</v>
      </c>
      <c r="G145" s="289">
        <v>13</v>
      </c>
      <c r="H145" s="304">
        <v>13</v>
      </c>
      <c r="I145" s="304"/>
      <c r="J145" s="304"/>
      <c r="K145" s="290"/>
      <c r="L145" s="291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</row>
    <row r="146" spans="1:119" s="84" customFormat="1" ht="18" customHeight="1">
      <c r="A146" s="82">
        <v>2</v>
      </c>
      <c r="B146" s="87" t="s">
        <v>342</v>
      </c>
      <c r="C146" s="219"/>
      <c r="D146" s="92"/>
      <c r="E146" s="290"/>
      <c r="F146" s="290"/>
      <c r="G146" s="290"/>
      <c r="H146" s="290"/>
      <c r="I146" s="290"/>
      <c r="J146" s="290"/>
      <c r="K146" s="290"/>
      <c r="L146" s="291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</row>
    <row r="147" spans="1:119" s="84" customFormat="1" ht="26.25" customHeight="1">
      <c r="A147" s="82" t="s">
        <v>120</v>
      </c>
      <c r="B147" s="85" t="s">
        <v>343</v>
      </c>
      <c r="C147" s="219" t="s">
        <v>222</v>
      </c>
      <c r="D147" s="167" t="s">
        <v>344</v>
      </c>
      <c r="E147" s="290">
        <v>105211</v>
      </c>
      <c r="F147" s="296">
        <v>106753</v>
      </c>
      <c r="G147" s="296">
        <v>107429</v>
      </c>
      <c r="H147" s="307">
        <v>107416</v>
      </c>
      <c r="I147" s="307">
        <v>108066</v>
      </c>
      <c r="J147" s="307">
        <v>109300</v>
      </c>
      <c r="K147" s="290"/>
      <c r="L147" s="308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</row>
    <row r="148" spans="1:119" s="84" customFormat="1" ht="18" customHeight="1">
      <c r="A148" s="82"/>
      <c r="B148" s="90" t="s">
        <v>345</v>
      </c>
      <c r="C148" s="219" t="s">
        <v>222</v>
      </c>
      <c r="D148" s="92"/>
      <c r="E148" s="290">
        <v>64281</v>
      </c>
      <c r="F148" s="296">
        <v>65382</v>
      </c>
      <c r="G148" s="296">
        <v>65812</v>
      </c>
      <c r="H148" s="296">
        <v>66182.62860121568</v>
      </c>
      <c r="I148" s="296"/>
      <c r="J148" s="296"/>
      <c r="K148" s="290"/>
      <c r="L148" s="291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</row>
    <row r="149" spans="1:119" s="84" customFormat="1" ht="18" customHeight="1">
      <c r="A149" s="82"/>
      <c r="B149" s="90" t="s">
        <v>346</v>
      </c>
      <c r="C149" s="219" t="s">
        <v>222</v>
      </c>
      <c r="D149" s="92"/>
      <c r="E149" s="290">
        <f>E147-E148</f>
        <v>40930</v>
      </c>
      <c r="F149" s="296">
        <f>F147-F148</f>
        <v>41371</v>
      </c>
      <c r="G149" s="296">
        <f>G147-G148</f>
        <v>41617</v>
      </c>
      <c r="H149" s="296">
        <f>H147-H148</f>
        <v>41233.37139878432</v>
      </c>
      <c r="I149" s="296"/>
      <c r="J149" s="296"/>
      <c r="K149" s="290"/>
      <c r="L149" s="291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</row>
    <row r="150" spans="1:119" s="84" customFormat="1" ht="18" customHeight="1">
      <c r="A150" s="82"/>
      <c r="B150" s="93" t="s">
        <v>347</v>
      </c>
      <c r="C150" s="219" t="s">
        <v>116</v>
      </c>
      <c r="D150" s="214"/>
      <c r="E150" s="289"/>
      <c r="F150" s="309">
        <f>F147/E147%-100</f>
        <v>1.465626217790927</v>
      </c>
      <c r="G150" s="309">
        <f>G147/F147%-100</f>
        <v>0.6332374734199533</v>
      </c>
      <c r="H150" s="309">
        <f>H147/G147%-100</f>
        <v>-0.012101015554449646</v>
      </c>
      <c r="I150" s="309"/>
      <c r="J150" s="309"/>
      <c r="K150" s="290"/>
      <c r="L150" s="291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</row>
    <row r="151" spans="1:119" s="84" customFormat="1" ht="18" customHeight="1">
      <c r="A151" s="82" t="s">
        <v>120</v>
      </c>
      <c r="B151" s="85" t="s">
        <v>348</v>
      </c>
      <c r="C151" s="227" t="s">
        <v>349</v>
      </c>
      <c r="D151" s="215"/>
      <c r="E151" s="310">
        <f>1934/E147*1000</f>
        <v>18.382108334679835</v>
      </c>
      <c r="F151" s="311">
        <f>1701/F147*1000</f>
        <v>15.933978436203196</v>
      </c>
      <c r="G151" s="311">
        <f>1721/G147*1000</f>
        <v>16.019882899403324</v>
      </c>
      <c r="H151" s="311">
        <f>1700/H147*1000</f>
        <v>15.826320101288447</v>
      </c>
      <c r="I151" s="311"/>
      <c r="J151" s="311"/>
      <c r="K151" s="290"/>
      <c r="L151" s="312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</row>
    <row r="152" spans="1:119" s="84" customFormat="1" ht="18" customHeight="1">
      <c r="A152" s="82" t="s">
        <v>120</v>
      </c>
      <c r="B152" s="85" t="s">
        <v>350</v>
      </c>
      <c r="C152" s="219" t="s">
        <v>116</v>
      </c>
      <c r="D152" s="215"/>
      <c r="E152" s="301"/>
      <c r="F152" s="302"/>
      <c r="G152" s="302">
        <v>6.28</v>
      </c>
      <c r="H152" s="302">
        <v>6.23</v>
      </c>
      <c r="I152" s="302"/>
      <c r="J152" s="302"/>
      <c r="K152" s="290"/>
      <c r="L152" s="312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</row>
    <row r="153" spans="1:119" s="84" customFormat="1" ht="18" customHeight="1">
      <c r="A153" s="82" t="s">
        <v>120</v>
      </c>
      <c r="B153" s="85" t="s">
        <v>351</v>
      </c>
      <c r="C153" s="219" t="s">
        <v>116</v>
      </c>
      <c r="D153" s="92"/>
      <c r="E153" s="290"/>
      <c r="F153" s="302"/>
      <c r="G153" s="302"/>
      <c r="H153" s="290"/>
      <c r="I153" s="290"/>
      <c r="J153" s="290"/>
      <c r="K153" s="290"/>
      <c r="L153" s="291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</row>
    <row r="154" spans="1:119" s="84" customFormat="1" ht="18" customHeight="1">
      <c r="A154" s="82" t="s">
        <v>120</v>
      </c>
      <c r="B154" s="85" t="s">
        <v>352</v>
      </c>
      <c r="C154" s="219" t="s">
        <v>222</v>
      </c>
      <c r="D154" s="92"/>
      <c r="E154" s="290">
        <v>56426</v>
      </c>
      <c r="F154" s="290">
        <v>55926</v>
      </c>
      <c r="G154" s="290">
        <v>58206</v>
      </c>
      <c r="H154" s="290"/>
      <c r="I154" s="290"/>
      <c r="J154" s="290"/>
      <c r="K154" s="290"/>
      <c r="L154" s="291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</row>
    <row r="155" spans="1:119" s="84" customFormat="1" ht="18" customHeight="1">
      <c r="A155" s="82" t="s">
        <v>120</v>
      </c>
      <c r="B155" s="85" t="s">
        <v>353</v>
      </c>
      <c r="C155" s="219" t="s">
        <v>116</v>
      </c>
      <c r="D155" s="92"/>
      <c r="E155" s="302">
        <v>53.7</v>
      </c>
      <c r="F155" s="302">
        <v>52.9</v>
      </c>
      <c r="G155" s="302">
        <v>54.7</v>
      </c>
      <c r="H155" s="302"/>
      <c r="I155" s="302"/>
      <c r="J155" s="302"/>
      <c r="K155" s="302"/>
      <c r="L155" s="291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</row>
    <row r="156" spans="1:119" s="84" customFormat="1" ht="18" customHeight="1">
      <c r="A156" s="82" t="s">
        <v>120</v>
      </c>
      <c r="B156" s="85" t="s">
        <v>354</v>
      </c>
      <c r="C156" s="219" t="s">
        <v>222</v>
      </c>
      <c r="D156" s="92" t="s">
        <v>355</v>
      </c>
      <c r="E156" s="290">
        <v>3550</v>
      </c>
      <c r="F156" s="290">
        <v>3586</v>
      </c>
      <c r="G156" s="290">
        <v>3630</v>
      </c>
      <c r="H156" s="290">
        <v>1845</v>
      </c>
      <c r="I156" s="290"/>
      <c r="J156" s="290"/>
      <c r="K156" s="290"/>
      <c r="L156" s="291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</row>
    <row r="157" spans="1:119" s="84" customFormat="1" ht="18" customHeight="1">
      <c r="A157" s="82" t="s">
        <v>120</v>
      </c>
      <c r="B157" s="85" t="s">
        <v>36</v>
      </c>
      <c r="C157" s="219" t="s">
        <v>116</v>
      </c>
      <c r="D157" s="216" t="s">
        <v>23</v>
      </c>
      <c r="E157" s="301">
        <v>58</v>
      </c>
      <c r="F157" s="290">
        <v>62</v>
      </c>
      <c r="G157" s="302">
        <v>65.8</v>
      </c>
      <c r="H157" s="290"/>
      <c r="I157" s="290"/>
      <c r="J157" s="290"/>
      <c r="K157" s="313"/>
      <c r="L157" s="291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</row>
    <row r="158" spans="1:119" s="84" customFormat="1" ht="31.5" customHeight="1">
      <c r="A158" s="82" t="s">
        <v>120</v>
      </c>
      <c r="B158" s="85" t="s">
        <v>356</v>
      </c>
      <c r="C158" s="219" t="s">
        <v>116</v>
      </c>
      <c r="D158" s="215" t="s">
        <v>357</v>
      </c>
      <c r="E158" s="299">
        <v>2.63</v>
      </c>
      <c r="F158" s="302">
        <v>1.37</v>
      </c>
      <c r="G158" s="302">
        <v>0.89</v>
      </c>
      <c r="H158" s="302">
        <v>0.78</v>
      </c>
      <c r="I158" s="302"/>
      <c r="J158" s="302"/>
      <c r="K158" s="313"/>
      <c r="L158" s="291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</row>
    <row r="159" spans="1:119" s="84" customFormat="1" ht="18" customHeight="1">
      <c r="A159" s="82" t="s">
        <v>120</v>
      </c>
      <c r="B159" s="85" t="s">
        <v>358</v>
      </c>
      <c r="C159" s="219" t="s">
        <v>359</v>
      </c>
      <c r="D159" s="215"/>
      <c r="E159" s="301">
        <v>557</v>
      </c>
      <c r="F159" s="301">
        <v>551</v>
      </c>
      <c r="G159" s="301">
        <v>538</v>
      </c>
      <c r="H159" s="301">
        <v>551</v>
      </c>
      <c r="I159" s="301"/>
      <c r="J159" s="301"/>
      <c r="K159" s="313"/>
      <c r="L159" s="291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</row>
    <row r="160" spans="1:119" s="84" customFormat="1" ht="18" customHeight="1">
      <c r="A160" s="82" t="s">
        <v>120</v>
      </c>
      <c r="B160" s="85" t="s">
        <v>360</v>
      </c>
      <c r="C160" s="219" t="s">
        <v>361</v>
      </c>
      <c r="D160" s="92"/>
      <c r="E160" s="290">
        <v>2631</v>
      </c>
      <c r="F160" s="290">
        <v>2947</v>
      </c>
      <c r="G160" s="290">
        <v>3135</v>
      </c>
      <c r="H160" s="290">
        <v>3150</v>
      </c>
      <c r="I160" s="290"/>
      <c r="J160" s="290"/>
      <c r="K160" s="313"/>
      <c r="L160" s="291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</row>
    <row r="161" spans="1:119" s="84" customFormat="1" ht="18" customHeight="1">
      <c r="A161" s="82" t="s">
        <v>120</v>
      </c>
      <c r="B161" s="85" t="s">
        <v>362</v>
      </c>
      <c r="C161" s="219" t="s">
        <v>363</v>
      </c>
      <c r="D161" s="92"/>
      <c r="E161" s="290">
        <v>499</v>
      </c>
      <c r="F161" s="290">
        <v>627</v>
      </c>
      <c r="G161" s="290">
        <v>684</v>
      </c>
      <c r="H161" s="290">
        <v>218</v>
      </c>
      <c r="I161" s="290"/>
      <c r="J161" s="290"/>
      <c r="K161" s="290"/>
      <c r="L161" s="291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</row>
    <row r="162" spans="1:15" s="84" customFormat="1" ht="18" customHeight="1">
      <c r="A162" s="82" t="s">
        <v>120</v>
      </c>
      <c r="B162" s="85" t="s">
        <v>364</v>
      </c>
      <c r="C162" s="219" t="s">
        <v>363</v>
      </c>
      <c r="D162" s="92"/>
      <c r="E162" s="290">
        <v>11360</v>
      </c>
      <c r="F162" s="290">
        <v>11258</v>
      </c>
      <c r="G162" s="290">
        <v>11224</v>
      </c>
      <c r="H162" s="290">
        <v>11350</v>
      </c>
      <c r="I162" s="290"/>
      <c r="J162" s="290"/>
      <c r="K162" s="313"/>
      <c r="L162" s="291"/>
      <c r="M162" s="97"/>
      <c r="N162" s="97"/>
      <c r="O162" s="97"/>
    </row>
    <row r="163" spans="1:15" s="84" customFormat="1" ht="18" customHeight="1">
      <c r="A163" s="82" t="s">
        <v>120</v>
      </c>
      <c r="B163" s="85" t="s">
        <v>365</v>
      </c>
      <c r="C163" s="219" t="s">
        <v>116</v>
      </c>
      <c r="D163" s="215"/>
      <c r="E163" s="299">
        <v>7.01</v>
      </c>
      <c r="F163" s="302">
        <v>6.37</v>
      </c>
      <c r="G163" s="302">
        <v>5.23</v>
      </c>
      <c r="H163" s="314">
        <v>5</v>
      </c>
      <c r="I163" s="314"/>
      <c r="J163" s="314"/>
      <c r="K163" s="290"/>
      <c r="L163" s="291"/>
      <c r="M163" s="97"/>
      <c r="N163" s="97"/>
      <c r="O163" s="97"/>
    </row>
    <row r="164" spans="1:15" s="84" customFormat="1" ht="18" customHeight="1">
      <c r="A164" s="82"/>
      <c r="B164" s="85" t="s">
        <v>366</v>
      </c>
      <c r="C164" s="219" t="s">
        <v>116</v>
      </c>
      <c r="D164" s="215"/>
      <c r="E164" s="301">
        <v>98</v>
      </c>
      <c r="F164" s="290">
        <v>98</v>
      </c>
      <c r="G164" s="314">
        <v>99.6</v>
      </c>
      <c r="H164" s="314">
        <v>99.6</v>
      </c>
      <c r="I164" s="314"/>
      <c r="J164" s="314"/>
      <c r="K164" s="290"/>
      <c r="L164" s="291"/>
      <c r="M164" s="97"/>
      <c r="N164" s="97"/>
      <c r="O164" s="97"/>
    </row>
    <row r="165" spans="1:15" s="84" customFormat="1" ht="18" customHeight="1">
      <c r="A165" s="82">
        <v>3</v>
      </c>
      <c r="B165" s="83" t="s">
        <v>367</v>
      </c>
      <c r="C165" s="228"/>
      <c r="D165" s="92"/>
      <c r="E165" s="290"/>
      <c r="F165" s="290"/>
      <c r="G165" s="290"/>
      <c r="H165" s="290"/>
      <c r="I165" s="290"/>
      <c r="J165" s="290"/>
      <c r="K165" s="290"/>
      <c r="L165" s="291"/>
      <c r="M165" s="97"/>
      <c r="N165" s="97"/>
      <c r="O165" s="97"/>
    </row>
    <row r="166" spans="1:15" s="84" customFormat="1" ht="18" customHeight="1">
      <c r="A166" s="88" t="s">
        <v>120</v>
      </c>
      <c r="B166" s="85" t="s">
        <v>368</v>
      </c>
      <c r="C166" s="219" t="s">
        <v>116</v>
      </c>
      <c r="D166" s="92">
        <v>95</v>
      </c>
      <c r="E166" s="314">
        <v>61.1</v>
      </c>
      <c r="F166" s="314">
        <v>75.8</v>
      </c>
      <c r="G166" s="314">
        <v>87.5</v>
      </c>
      <c r="H166" s="290">
        <v>91</v>
      </c>
      <c r="I166" s="290"/>
      <c r="J166" s="290"/>
      <c r="K166" s="290"/>
      <c r="L166" s="315" t="s">
        <v>369</v>
      </c>
      <c r="M166" s="97"/>
      <c r="N166" s="97"/>
      <c r="O166" s="97"/>
    </row>
    <row r="167" spans="1:15" s="84" customFormat="1" ht="18" customHeight="1">
      <c r="A167" s="82" t="s">
        <v>120</v>
      </c>
      <c r="B167" s="85" t="s">
        <v>370</v>
      </c>
      <c r="C167" s="219" t="s">
        <v>116</v>
      </c>
      <c r="D167" s="92"/>
      <c r="E167" s="290">
        <v>100</v>
      </c>
      <c r="F167" s="290">
        <v>100</v>
      </c>
      <c r="G167" s="290">
        <v>100</v>
      </c>
      <c r="H167" s="290">
        <v>100</v>
      </c>
      <c r="I167" s="290"/>
      <c r="J167" s="290"/>
      <c r="K167" s="302"/>
      <c r="L167" s="291"/>
      <c r="M167" s="97"/>
      <c r="N167" s="97"/>
      <c r="O167" s="97"/>
    </row>
    <row r="168" spans="1:15" s="84" customFormat="1" ht="18" customHeight="1">
      <c r="A168" s="82" t="s">
        <v>120</v>
      </c>
      <c r="B168" s="85" t="s">
        <v>371</v>
      </c>
      <c r="C168" s="219" t="s">
        <v>372</v>
      </c>
      <c r="D168" s="217"/>
      <c r="E168" s="290">
        <v>106382</v>
      </c>
      <c r="F168" s="290">
        <v>114101</v>
      </c>
      <c r="G168" s="290">
        <v>116043</v>
      </c>
      <c r="H168" s="290">
        <v>150811</v>
      </c>
      <c r="I168" s="290"/>
      <c r="J168" s="290"/>
      <c r="K168" s="290"/>
      <c r="L168" s="297"/>
      <c r="M168" s="97"/>
      <c r="N168" s="97"/>
      <c r="O168" s="97"/>
    </row>
    <row r="169" spans="1:15" s="84" customFormat="1" ht="18" customHeight="1">
      <c r="A169" s="82"/>
      <c r="B169" s="90" t="s">
        <v>373</v>
      </c>
      <c r="C169" s="219" t="s">
        <v>372</v>
      </c>
      <c r="D169" s="217"/>
      <c r="E169" s="290">
        <v>61702</v>
      </c>
      <c r="F169" s="290">
        <v>60530</v>
      </c>
      <c r="G169" s="290">
        <v>68620</v>
      </c>
      <c r="H169" s="290">
        <v>89878</v>
      </c>
      <c r="I169" s="290"/>
      <c r="J169" s="290"/>
      <c r="K169" s="290"/>
      <c r="L169" s="297"/>
      <c r="M169" s="97"/>
      <c r="N169" s="97"/>
      <c r="O169" s="97"/>
    </row>
    <row r="170" spans="1:15" s="84" customFormat="1" ht="18" customHeight="1">
      <c r="A170" s="82"/>
      <c r="B170" s="90" t="s">
        <v>374</v>
      </c>
      <c r="C170" s="219" t="s">
        <v>372</v>
      </c>
      <c r="D170" s="217"/>
      <c r="E170" s="290">
        <v>29336</v>
      </c>
      <c r="F170" s="290">
        <v>25316</v>
      </c>
      <c r="G170" s="290">
        <v>24444</v>
      </c>
      <c r="H170" s="290">
        <v>30082</v>
      </c>
      <c r="I170" s="290"/>
      <c r="J170" s="290"/>
      <c r="K170" s="290"/>
      <c r="L170" s="291"/>
      <c r="M170" s="97"/>
      <c r="N170" s="97"/>
      <c r="O170" s="97"/>
    </row>
    <row r="171" spans="1:15" s="84" customFormat="1" ht="18" customHeight="1">
      <c r="A171" s="82" t="s">
        <v>120</v>
      </c>
      <c r="B171" s="85" t="s">
        <v>375</v>
      </c>
      <c r="C171" s="219" t="s">
        <v>372</v>
      </c>
      <c r="D171" s="217"/>
      <c r="E171" s="290">
        <v>13297</v>
      </c>
      <c r="F171" s="290">
        <v>12658</v>
      </c>
      <c r="G171" s="290">
        <v>9227</v>
      </c>
      <c r="H171" s="290">
        <v>14486</v>
      </c>
      <c r="I171" s="290"/>
      <c r="J171" s="290"/>
      <c r="K171" s="290"/>
      <c r="L171" s="291"/>
      <c r="M171" s="97"/>
      <c r="N171" s="97"/>
      <c r="O171" s="97"/>
    </row>
    <row r="172" spans="1:15" s="84" customFormat="1" ht="18" customHeight="1">
      <c r="A172" s="82" t="s">
        <v>120</v>
      </c>
      <c r="B172" s="231" t="s">
        <v>376</v>
      </c>
      <c r="C172" s="219" t="s">
        <v>377</v>
      </c>
      <c r="D172" s="217"/>
      <c r="E172" s="314">
        <v>19.2</v>
      </c>
      <c r="F172" s="314">
        <v>19</v>
      </c>
      <c r="G172" s="314">
        <v>23.6</v>
      </c>
      <c r="H172" s="314">
        <v>23.6</v>
      </c>
      <c r="I172" s="314"/>
      <c r="J172" s="314"/>
      <c r="K172" s="290"/>
      <c r="L172" s="291"/>
      <c r="M172" s="97"/>
      <c r="N172" s="97"/>
      <c r="O172" s="97"/>
    </row>
    <row r="173" spans="1:15" s="84" customFormat="1" ht="18" customHeight="1">
      <c r="A173" s="82" t="s">
        <v>120</v>
      </c>
      <c r="B173" s="231" t="s">
        <v>378</v>
      </c>
      <c r="C173" s="219" t="s">
        <v>116</v>
      </c>
      <c r="D173" s="215"/>
      <c r="E173" s="314">
        <v>94.1</v>
      </c>
      <c r="F173" s="314">
        <v>100</v>
      </c>
      <c r="G173" s="314">
        <v>100</v>
      </c>
      <c r="H173" s="302">
        <v>94.1</v>
      </c>
      <c r="I173" s="302"/>
      <c r="J173" s="302"/>
      <c r="K173" s="290"/>
      <c r="L173" s="305"/>
      <c r="M173" s="97"/>
      <c r="N173" s="97"/>
      <c r="O173" s="97"/>
    </row>
    <row r="174" spans="1:15" s="84" customFormat="1" ht="18" customHeight="1">
      <c r="A174" s="82" t="s">
        <v>120</v>
      </c>
      <c r="B174" s="85" t="s">
        <v>379</v>
      </c>
      <c r="C174" s="219" t="s">
        <v>380</v>
      </c>
      <c r="D174" s="217" t="s">
        <v>381</v>
      </c>
      <c r="E174" s="314">
        <v>8.3</v>
      </c>
      <c r="F174" s="302">
        <v>9.28</v>
      </c>
      <c r="G174" s="314">
        <v>9.6</v>
      </c>
      <c r="H174" s="314">
        <v>9.4</v>
      </c>
      <c r="I174" s="314"/>
      <c r="J174" s="314"/>
      <c r="K174" s="290"/>
      <c r="L174" s="316"/>
      <c r="M174" s="97"/>
      <c r="N174" s="97"/>
      <c r="O174" s="97"/>
    </row>
    <row r="175" spans="1:15" s="84" customFormat="1" ht="18" customHeight="1">
      <c r="A175" s="82"/>
      <c r="B175" s="85" t="s">
        <v>382</v>
      </c>
      <c r="C175" s="219" t="s">
        <v>116</v>
      </c>
      <c r="D175" s="92">
        <v>100</v>
      </c>
      <c r="E175" s="290">
        <v>100</v>
      </c>
      <c r="F175" s="290">
        <v>100</v>
      </c>
      <c r="G175" s="290">
        <v>100</v>
      </c>
      <c r="H175" s="290">
        <v>100</v>
      </c>
      <c r="I175" s="290"/>
      <c r="J175" s="290"/>
      <c r="K175" s="314"/>
      <c r="L175" s="291"/>
      <c r="M175" s="97"/>
      <c r="N175" s="97"/>
      <c r="O175" s="97"/>
    </row>
    <row r="176" spans="1:15" s="84" customFormat="1" ht="18" customHeight="1">
      <c r="A176" s="82">
        <v>4</v>
      </c>
      <c r="B176" s="87" t="s">
        <v>383</v>
      </c>
      <c r="C176" s="229"/>
      <c r="D176" s="218"/>
      <c r="E176" s="290"/>
      <c r="F176" s="290"/>
      <c r="G176" s="290"/>
      <c r="H176" s="290"/>
      <c r="I176" s="290"/>
      <c r="J176" s="290"/>
      <c r="K176" s="290"/>
      <c r="L176" s="291"/>
      <c r="M176" s="97"/>
      <c r="N176" s="97"/>
      <c r="O176" s="97"/>
    </row>
    <row r="177" spans="1:15" s="84" customFormat="1" ht="27" customHeight="1">
      <c r="A177" s="82" t="s">
        <v>120</v>
      </c>
      <c r="B177" s="85" t="s">
        <v>384</v>
      </c>
      <c r="C177" s="227" t="s">
        <v>385</v>
      </c>
      <c r="D177" s="215"/>
      <c r="E177" s="290">
        <v>99</v>
      </c>
      <c r="F177" s="290">
        <v>99</v>
      </c>
      <c r="G177" s="290">
        <v>100</v>
      </c>
      <c r="H177" s="290"/>
      <c r="I177" s="290"/>
      <c r="J177" s="290"/>
      <c r="K177" s="304"/>
      <c r="L177" s="317"/>
      <c r="M177" s="97"/>
      <c r="N177" s="97"/>
      <c r="O177" s="97"/>
    </row>
    <row r="178" spans="1:15" s="84" customFormat="1" ht="21" customHeight="1">
      <c r="A178" s="82" t="s">
        <v>120</v>
      </c>
      <c r="B178" s="85" t="s">
        <v>386</v>
      </c>
      <c r="C178" s="219" t="s">
        <v>387</v>
      </c>
      <c r="D178" s="218"/>
      <c r="E178" s="290">
        <v>0</v>
      </c>
      <c r="F178" s="290">
        <v>3</v>
      </c>
      <c r="G178" s="290">
        <v>4</v>
      </c>
      <c r="H178" s="290"/>
      <c r="I178" s="290"/>
      <c r="J178" s="290"/>
      <c r="K178" s="290"/>
      <c r="L178" s="291"/>
      <c r="M178" s="97"/>
      <c r="N178" s="97"/>
      <c r="O178" s="97"/>
    </row>
    <row r="179" spans="1:15" s="84" customFormat="1" ht="21" customHeight="1">
      <c r="A179" s="82" t="s">
        <v>120</v>
      </c>
      <c r="B179" s="85" t="s">
        <v>388</v>
      </c>
      <c r="C179" s="219" t="s">
        <v>387</v>
      </c>
      <c r="D179" s="218"/>
      <c r="E179" s="290">
        <v>6</v>
      </c>
      <c r="F179" s="290">
        <v>6</v>
      </c>
      <c r="G179" s="290">
        <v>8</v>
      </c>
      <c r="H179" s="290">
        <v>8</v>
      </c>
      <c r="I179" s="290"/>
      <c r="J179" s="290"/>
      <c r="K179" s="290"/>
      <c r="L179" s="291"/>
      <c r="M179" s="97"/>
      <c r="N179" s="97"/>
      <c r="O179" s="97"/>
    </row>
    <row r="180" spans="1:15" s="84" customFormat="1" ht="21" customHeight="1">
      <c r="A180" s="82" t="s">
        <v>120</v>
      </c>
      <c r="B180" s="85" t="s">
        <v>389</v>
      </c>
      <c r="C180" s="219" t="s">
        <v>116</v>
      </c>
      <c r="D180" s="218"/>
      <c r="E180" s="314" t="s">
        <v>390</v>
      </c>
      <c r="F180" s="314" t="s">
        <v>391</v>
      </c>
      <c r="G180" s="302" t="s">
        <v>176</v>
      </c>
      <c r="H180" s="318"/>
      <c r="I180" s="318"/>
      <c r="J180" s="318"/>
      <c r="K180" s="290"/>
      <c r="L180" s="291"/>
      <c r="M180" s="97"/>
      <c r="N180" s="97"/>
      <c r="O180" s="97"/>
    </row>
    <row r="181" spans="1:15" s="84" customFormat="1" ht="21" customHeight="1">
      <c r="A181" s="82" t="s">
        <v>120</v>
      </c>
      <c r="B181" s="85" t="s">
        <v>392</v>
      </c>
      <c r="C181" s="219" t="s">
        <v>116</v>
      </c>
      <c r="D181" s="218"/>
      <c r="E181" s="290">
        <v>100</v>
      </c>
      <c r="F181" s="304">
        <v>100</v>
      </c>
      <c r="G181" s="304">
        <v>100</v>
      </c>
      <c r="H181" s="304">
        <v>100</v>
      </c>
      <c r="I181" s="304"/>
      <c r="J181" s="304"/>
      <c r="K181" s="290"/>
      <c r="L181" s="291"/>
      <c r="M181" s="97"/>
      <c r="N181" s="97"/>
      <c r="O181" s="97"/>
    </row>
    <row r="182" spans="1:15" s="84" customFormat="1" ht="21" customHeight="1" thickBot="1">
      <c r="A182" s="94" t="s">
        <v>120</v>
      </c>
      <c r="B182" s="95" t="s">
        <v>393</v>
      </c>
      <c r="C182" s="230" t="s">
        <v>116</v>
      </c>
      <c r="D182" s="319"/>
      <c r="E182" s="320">
        <v>80</v>
      </c>
      <c r="F182" s="320">
        <v>80</v>
      </c>
      <c r="G182" s="320">
        <v>100</v>
      </c>
      <c r="H182" s="320">
        <v>100</v>
      </c>
      <c r="I182" s="320"/>
      <c r="J182" s="320"/>
      <c r="K182" s="321"/>
      <c r="L182" s="322"/>
      <c r="M182" s="97"/>
      <c r="N182" s="97"/>
      <c r="O182" s="97"/>
    </row>
    <row r="183" spans="3:255" ht="15.75" thickTop="1">
      <c r="C183" s="84"/>
      <c r="F183" s="84"/>
      <c r="I183" s="84"/>
      <c r="L183" s="84"/>
      <c r="O183" s="84"/>
      <c r="R183" s="84"/>
      <c r="U183" s="84"/>
      <c r="X183" s="84"/>
      <c r="AA183" s="84"/>
      <c r="AD183" s="84"/>
      <c r="AG183" s="84"/>
      <c r="AJ183" s="84"/>
      <c r="AM183" s="84"/>
      <c r="AP183" s="84"/>
      <c r="AS183" s="84"/>
      <c r="AV183" s="84"/>
      <c r="AY183" s="84"/>
      <c r="BB183" s="84"/>
      <c r="BE183" s="84"/>
      <c r="BH183" s="84"/>
      <c r="BK183" s="84"/>
      <c r="BN183" s="84"/>
      <c r="BQ183" s="84"/>
      <c r="BT183" s="84"/>
      <c r="BW183" s="84"/>
      <c r="BZ183" s="84"/>
      <c r="CC183" s="84"/>
      <c r="CF183" s="84"/>
      <c r="CI183" s="84"/>
      <c r="CL183" s="84"/>
      <c r="CO183" s="84"/>
      <c r="CR183" s="84"/>
      <c r="CU183" s="84"/>
      <c r="CX183" s="84"/>
      <c r="DA183" s="84"/>
      <c r="DD183" s="84"/>
      <c r="DG183" s="84"/>
      <c r="DJ183" s="84"/>
      <c r="DM183" s="84"/>
      <c r="DP183" s="84"/>
      <c r="DS183" s="84"/>
      <c r="DV183" s="84"/>
      <c r="DY183" s="84"/>
      <c r="EB183" s="84"/>
      <c r="EE183" s="84"/>
      <c r="EH183" s="84"/>
      <c r="EK183" s="84"/>
      <c r="EN183" s="84"/>
      <c r="EQ183" s="84"/>
      <c r="ET183" s="84"/>
      <c r="EW183" s="84"/>
      <c r="EZ183" s="84"/>
      <c r="FC183" s="84"/>
      <c r="FF183" s="84"/>
      <c r="FI183" s="84"/>
      <c r="FL183" s="84"/>
      <c r="FO183" s="84"/>
      <c r="FR183" s="84"/>
      <c r="FU183" s="84"/>
      <c r="FX183" s="84"/>
      <c r="GA183" s="84"/>
      <c r="GD183" s="84"/>
      <c r="GG183" s="84"/>
      <c r="GJ183" s="84"/>
      <c r="GM183" s="84"/>
      <c r="GP183" s="84"/>
      <c r="GS183" s="84"/>
      <c r="GV183" s="84"/>
      <c r="GY183" s="84"/>
      <c r="HB183" s="84"/>
      <c r="HE183" s="84"/>
      <c r="HH183" s="84"/>
      <c r="HK183" s="84"/>
      <c r="HN183" s="84"/>
      <c r="HQ183" s="84"/>
      <c r="HT183" s="84"/>
      <c r="HW183" s="84"/>
      <c r="HZ183" s="84"/>
      <c r="IC183" s="84"/>
      <c r="IF183" s="84"/>
      <c r="II183" s="84"/>
      <c r="IL183" s="84"/>
      <c r="IO183" s="84"/>
      <c r="IR183" s="84"/>
      <c r="IU183" s="84"/>
    </row>
    <row r="184" spans="3:255" ht="15">
      <c r="C184" s="84"/>
      <c r="F184" s="84"/>
      <c r="I184" s="84"/>
      <c r="L184" s="84"/>
      <c r="O184" s="84"/>
      <c r="R184" s="84"/>
      <c r="U184" s="84"/>
      <c r="X184" s="84"/>
      <c r="AA184" s="84"/>
      <c r="AD184" s="84"/>
      <c r="AG184" s="84"/>
      <c r="AJ184" s="84"/>
      <c r="AM184" s="84"/>
      <c r="AP184" s="84"/>
      <c r="AS184" s="84"/>
      <c r="AV184" s="84"/>
      <c r="AY184" s="84"/>
      <c r="BB184" s="84"/>
      <c r="BE184" s="84"/>
      <c r="BH184" s="84"/>
      <c r="BK184" s="84"/>
      <c r="BN184" s="84"/>
      <c r="BQ184" s="84"/>
      <c r="BT184" s="84"/>
      <c r="BW184" s="84"/>
      <c r="BZ184" s="84"/>
      <c r="CC184" s="84"/>
      <c r="CF184" s="84"/>
      <c r="CI184" s="84"/>
      <c r="CL184" s="84"/>
      <c r="CO184" s="84"/>
      <c r="CR184" s="84"/>
      <c r="CU184" s="84"/>
      <c r="CX184" s="84"/>
      <c r="DA184" s="84"/>
      <c r="DD184" s="84"/>
      <c r="DG184" s="84"/>
      <c r="DJ184" s="84"/>
      <c r="DM184" s="84"/>
      <c r="DP184" s="84"/>
      <c r="DS184" s="84"/>
      <c r="DV184" s="84"/>
      <c r="DY184" s="84"/>
      <c r="EB184" s="84"/>
      <c r="EE184" s="84"/>
      <c r="EH184" s="84"/>
      <c r="EK184" s="84"/>
      <c r="EN184" s="84"/>
      <c r="EQ184" s="84"/>
      <c r="ET184" s="84"/>
      <c r="EW184" s="84"/>
      <c r="EZ184" s="84"/>
      <c r="FC184" s="84"/>
      <c r="FF184" s="84"/>
      <c r="FI184" s="84"/>
      <c r="FL184" s="84"/>
      <c r="FO184" s="84"/>
      <c r="FR184" s="84"/>
      <c r="FU184" s="84"/>
      <c r="FX184" s="84"/>
      <c r="GA184" s="84"/>
      <c r="GD184" s="84"/>
      <c r="GG184" s="84"/>
      <c r="GJ184" s="84"/>
      <c r="GM184" s="84"/>
      <c r="GP184" s="84"/>
      <c r="GS184" s="84"/>
      <c r="GV184" s="84"/>
      <c r="GY184" s="84"/>
      <c r="HB184" s="84"/>
      <c r="HE184" s="84"/>
      <c r="HH184" s="84"/>
      <c r="HK184" s="84"/>
      <c r="HN184" s="84"/>
      <c r="HQ184" s="84"/>
      <c r="HT184" s="84"/>
      <c r="HW184" s="84"/>
      <c r="HZ184" s="84"/>
      <c r="IC184" s="84"/>
      <c r="IF184" s="84"/>
      <c r="II184" s="84"/>
      <c r="IL184" s="84"/>
      <c r="IO184" s="84"/>
      <c r="IR184" s="84"/>
      <c r="IU184" s="84"/>
    </row>
    <row r="185" spans="3:255" ht="15">
      <c r="C185" s="84"/>
      <c r="F185" s="84"/>
      <c r="I185" s="84"/>
      <c r="L185" s="84"/>
      <c r="O185" s="84"/>
      <c r="R185" s="84"/>
      <c r="U185" s="84"/>
      <c r="X185" s="84"/>
      <c r="AA185" s="84"/>
      <c r="AD185" s="84"/>
      <c r="AG185" s="84"/>
      <c r="AJ185" s="84"/>
      <c r="AM185" s="84"/>
      <c r="AP185" s="84"/>
      <c r="AS185" s="84"/>
      <c r="AV185" s="84"/>
      <c r="AY185" s="84"/>
      <c r="BB185" s="84"/>
      <c r="BE185" s="84"/>
      <c r="BH185" s="84"/>
      <c r="BK185" s="84"/>
      <c r="BN185" s="84"/>
      <c r="BQ185" s="84"/>
      <c r="BT185" s="84"/>
      <c r="BW185" s="84"/>
      <c r="BZ185" s="84"/>
      <c r="CC185" s="84"/>
      <c r="CF185" s="84"/>
      <c r="CI185" s="84"/>
      <c r="CL185" s="84"/>
      <c r="CO185" s="84"/>
      <c r="CR185" s="84"/>
      <c r="CU185" s="84"/>
      <c r="CX185" s="84"/>
      <c r="DA185" s="84"/>
      <c r="DD185" s="84"/>
      <c r="DG185" s="84"/>
      <c r="DJ185" s="84"/>
      <c r="DM185" s="84"/>
      <c r="DP185" s="84"/>
      <c r="DS185" s="84"/>
      <c r="DV185" s="84"/>
      <c r="DY185" s="84"/>
      <c r="EB185" s="84"/>
      <c r="EE185" s="84"/>
      <c r="EH185" s="84"/>
      <c r="EK185" s="84"/>
      <c r="EN185" s="84"/>
      <c r="EQ185" s="84"/>
      <c r="ET185" s="84"/>
      <c r="EW185" s="84"/>
      <c r="EZ185" s="84"/>
      <c r="FC185" s="84"/>
      <c r="FF185" s="84"/>
      <c r="FI185" s="84"/>
      <c r="FL185" s="84"/>
      <c r="FO185" s="84"/>
      <c r="FR185" s="84"/>
      <c r="FU185" s="84"/>
      <c r="FX185" s="84"/>
      <c r="GA185" s="84"/>
      <c r="GD185" s="84"/>
      <c r="GG185" s="84"/>
      <c r="GJ185" s="84"/>
      <c r="GM185" s="84"/>
      <c r="GP185" s="84"/>
      <c r="GS185" s="84"/>
      <c r="GV185" s="84"/>
      <c r="GY185" s="84"/>
      <c r="HB185" s="84"/>
      <c r="HE185" s="84"/>
      <c r="HH185" s="84"/>
      <c r="HK185" s="84"/>
      <c r="HN185" s="84"/>
      <c r="HQ185" s="84"/>
      <c r="HT185" s="84"/>
      <c r="HW185" s="84"/>
      <c r="HZ185" s="84"/>
      <c r="IC185" s="84"/>
      <c r="IF185" s="84"/>
      <c r="II185" s="84"/>
      <c r="IL185" s="84"/>
      <c r="IO185" s="84"/>
      <c r="IR185" s="84"/>
      <c r="IU185" s="84"/>
    </row>
    <row r="186" spans="3:255" ht="15">
      <c r="C186" s="84"/>
      <c r="F186" s="84"/>
      <c r="I186" s="84"/>
      <c r="L186" s="84"/>
      <c r="O186" s="84"/>
      <c r="R186" s="84"/>
      <c r="U186" s="84"/>
      <c r="X186" s="84"/>
      <c r="AA186" s="84"/>
      <c r="AD186" s="84"/>
      <c r="AG186" s="84"/>
      <c r="AJ186" s="84"/>
      <c r="AM186" s="84"/>
      <c r="AP186" s="84"/>
      <c r="AS186" s="84"/>
      <c r="AV186" s="84"/>
      <c r="AY186" s="84"/>
      <c r="BB186" s="84"/>
      <c r="BE186" s="84"/>
      <c r="BH186" s="84"/>
      <c r="BK186" s="84"/>
      <c r="BN186" s="84"/>
      <c r="BQ186" s="84"/>
      <c r="BT186" s="84"/>
      <c r="BW186" s="84"/>
      <c r="BZ186" s="84"/>
      <c r="CC186" s="84"/>
      <c r="CF186" s="84"/>
      <c r="CI186" s="84"/>
      <c r="CL186" s="84"/>
      <c r="CO186" s="84"/>
      <c r="CR186" s="84"/>
      <c r="CU186" s="84"/>
      <c r="CX186" s="84"/>
      <c r="DA186" s="84"/>
      <c r="DD186" s="84"/>
      <c r="DG186" s="84"/>
      <c r="DJ186" s="84"/>
      <c r="DM186" s="84"/>
      <c r="DP186" s="84"/>
      <c r="DS186" s="84"/>
      <c r="DV186" s="84"/>
      <c r="DY186" s="84"/>
      <c r="EB186" s="84"/>
      <c r="EE186" s="84"/>
      <c r="EH186" s="84"/>
      <c r="EK186" s="84"/>
      <c r="EN186" s="84"/>
      <c r="EQ186" s="84"/>
      <c r="ET186" s="84"/>
      <c r="EW186" s="84"/>
      <c r="EZ186" s="84"/>
      <c r="FC186" s="84"/>
      <c r="FF186" s="84"/>
      <c r="FI186" s="84"/>
      <c r="FL186" s="84"/>
      <c r="FO186" s="84"/>
      <c r="FR186" s="84"/>
      <c r="FU186" s="84"/>
      <c r="FX186" s="84"/>
      <c r="GA186" s="84"/>
      <c r="GD186" s="84"/>
      <c r="GG186" s="84"/>
      <c r="GJ186" s="84"/>
      <c r="GM186" s="84"/>
      <c r="GP186" s="84"/>
      <c r="GS186" s="84"/>
      <c r="GV186" s="84"/>
      <c r="GY186" s="84"/>
      <c r="HB186" s="84"/>
      <c r="HE186" s="84"/>
      <c r="HH186" s="84"/>
      <c r="HK186" s="84"/>
      <c r="HN186" s="84"/>
      <c r="HQ186" s="84"/>
      <c r="HT186" s="84"/>
      <c r="HW186" s="84"/>
      <c r="HZ186" s="84"/>
      <c r="IC186" s="84"/>
      <c r="IF186" s="84"/>
      <c r="II186" s="84"/>
      <c r="IL186" s="84"/>
      <c r="IO186" s="84"/>
      <c r="IR186" s="84"/>
      <c r="IU186" s="84"/>
    </row>
    <row r="187" spans="3:255" ht="15">
      <c r="C187" s="84"/>
      <c r="F187" s="84"/>
      <c r="I187" s="84"/>
      <c r="L187" s="84"/>
      <c r="O187" s="84"/>
      <c r="R187" s="84"/>
      <c r="U187" s="84"/>
      <c r="X187" s="84"/>
      <c r="AA187" s="84"/>
      <c r="AD187" s="84"/>
      <c r="AG187" s="84"/>
      <c r="AJ187" s="84"/>
      <c r="AM187" s="84"/>
      <c r="AP187" s="84"/>
      <c r="AS187" s="84"/>
      <c r="AV187" s="84"/>
      <c r="AY187" s="84"/>
      <c r="BB187" s="84"/>
      <c r="BE187" s="84"/>
      <c r="BH187" s="84"/>
      <c r="BK187" s="84"/>
      <c r="BN187" s="84"/>
      <c r="BQ187" s="84"/>
      <c r="BT187" s="84"/>
      <c r="BW187" s="84"/>
      <c r="BZ187" s="84"/>
      <c r="CC187" s="84"/>
      <c r="CF187" s="84"/>
      <c r="CI187" s="84"/>
      <c r="CL187" s="84"/>
      <c r="CO187" s="84"/>
      <c r="CR187" s="84"/>
      <c r="CU187" s="84"/>
      <c r="CX187" s="84"/>
      <c r="DA187" s="84"/>
      <c r="DD187" s="84"/>
      <c r="DG187" s="84"/>
      <c r="DJ187" s="84"/>
      <c r="DM187" s="84"/>
      <c r="DP187" s="84"/>
      <c r="DS187" s="84"/>
      <c r="DV187" s="84"/>
      <c r="DY187" s="84"/>
      <c r="EB187" s="84"/>
      <c r="EE187" s="84"/>
      <c r="EH187" s="84"/>
      <c r="EK187" s="84"/>
      <c r="EN187" s="84"/>
      <c r="EQ187" s="84"/>
      <c r="ET187" s="84"/>
      <c r="EW187" s="84"/>
      <c r="EZ187" s="84"/>
      <c r="FC187" s="84"/>
      <c r="FF187" s="84"/>
      <c r="FI187" s="84"/>
      <c r="FL187" s="84"/>
      <c r="FO187" s="84"/>
      <c r="FR187" s="84"/>
      <c r="FU187" s="84"/>
      <c r="FX187" s="84"/>
      <c r="GA187" s="84"/>
      <c r="GD187" s="84"/>
      <c r="GG187" s="84"/>
      <c r="GJ187" s="84"/>
      <c r="GM187" s="84"/>
      <c r="GP187" s="84"/>
      <c r="GS187" s="84"/>
      <c r="GV187" s="84"/>
      <c r="GY187" s="84"/>
      <c r="HB187" s="84"/>
      <c r="HE187" s="84"/>
      <c r="HH187" s="84"/>
      <c r="HK187" s="84"/>
      <c r="HN187" s="84"/>
      <c r="HQ187" s="84"/>
      <c r="HT187" s="84"/>
      <c r="HW187" s="84"/>
      <c r="HZ187" s="84"/>
      <c r="IC187" s="84"/>
      <c r="IF187" s="84"/>
      <c r="II187" s="84"/>
      <c r="IL187" s="84"/>
      <c r="IO187" s="84"/>
      <c r="IR187" s="84"/>
      <c r="IU187" s="84"/>
    </row>
    <row r="188" spans="3:255" ht="15">
      <c r="C188" s="84"/>
      <c r="F188" s="84"/>
      <c r="I188" s="84"/>
      <c r="L188" s="84"/>
      <c r="O188" s="84"/>
      <c r="R188" s="84"/>
      <c r="U188" s="84"/>
      <c r="X188" s="84"/>
      <c r="AA188" s="84"/>
      <c r="AD188" s="84"/>
      <c r="AG188" s="84"/>
      <c r="AJ188" s="84"/>
      <c r="AM188" s="84"/>
      <c r="AP188" s="84"/>
      <c r="AS188" s="84"/>
      <c r="AV188" s="84"/>
      <c r="AY188" s="84"/>
      <c r="BB188" s="84"/>
      <c r="BE188" s="84"/>
      <c r="BH188" s="84"/>
      <c r="BK188" s="84"/>
      <c r="BN188" s="84"/>
      <c r="BQ188" s="84"/>
      <c r="BT188" s="84"/>
      <c r="BW188" s="84"/>
      <c r="BZ188" s="84"/>
      <c r="CC188" s="84"/>
      <c r="CF188" s="84"/>
      <c r="CI188" s="84"/>
      <c r="CL188" s="84"/>
      <c r="CO188" s="84"/>
      <c r="CR188" s="84"/>
      <c r="CU188" s="84"/>
      <c r="CX188" s="84"/>
      <c r="DA188" s="84"/>
      <c r="DD188" s="84"/>
      <c r="DG188" s="84"/>
      <c r="DJ188" s="84"/>
      <c r="DM188" s="84"/>
      <c r="DP188" s="84"/>
      <c r="DS188" s="84"/>
      <c r="DV188" s="84"/>
      <c r="DY188" s="84"/>
      <c r="EB188" s="84"/>
      <c r="EE188" s="84"/>
      <c r="EH188" s="84"/>
      <c r="EK188" s="84"/>
      <c r="EN188" s="84"/>
      <c r="EQ188" s="84"/>
      <c r="ET188" s="84"/>
      <c r="EW188" s="84"/>
      <c r="EZ188" s="84"/>
      <c r="FC188" s="84"/>
      <c r="FF188" s="84"/>
      <c r="FI188" s="84"/>
      <c r="FL188" s="84"/>
      <c r="FO188" s="84"/>
      <c r="FR188" s="84"/>
      <c r="FU188" s="84"/>
      <c r="FX188" s="84"/>
      <c r="GA188" s="84"/>
      <c r="GD188" s="84"/>
      <c r="GG188" s="84"/>
      <c r="GJ188" s="84"/>
      <c r="GM188" s="84"/>
      <c r="GP188" s="84"/>
      <c r="GS188" s="84"/>
      <c r="GV188" s="84"/>
      <c r="GY188" s="84"/>
      <c r="HB188" s="84"/>
      <c r="HE188" s="84"/>
      <c r="HH188" s="84"/>
      <c r="HK188" s="84"/>
      <c r="HN188" s="84"/>
      <c r="HQ188" s="84"/>
      <c r="HT188" s="84"/>
      <c r="HW188" s="84"/>
      <c r="HZ188" s="84"/>
      <c r="IC188" s="84"/>
      <c r="IF188" s="84"/>
      <c r="II188" s="84"/>
      <c r="IL188" s="84"/>
      <c r="IO188" s="84"/>
      <c r="IR188" s="84"/>
      <c r="IU188" s="84"/>
    </row>
    <row r="189" spans="3:255" ht="15">
      <c r="C189" s="84"/>
      <c r="F189" s="84"/>
      <c r="I189" s="84"/>
      <c r="L189" s="84"/>
      <c r="O189" s="84"/>
      <c r="R189" s="84"/>
      <c r="U189" s="84"/>
      <c r="X189" s="84"/>
      <c r="AA189" s="84"/>
      <c r="AD189" s="84"/>
      <c r="AG189" s="84"/>
      <c r="AJ189" s="84"/>
      <c r="AM189" s="84"/>
      <c r="AP189" s="84"/>
      <c r="AS189" s="84"/>
      <c r="AV189" s="84"/>
      <c r="AY189" s="84"/>
      <c r="BB189" s="84"/>
      <c r="BE189" s="84"/>
      <c r="BH189" s="84"/>
      <c r="BK189" s="84"/>
      <c r="BN189" s="84"/>
      <c r="BQ189" s="84"/>
      <c r="BT189" s="84"/>
      <c r="BW189" s="84"/>
      <c r="BZ189" s="84"/>
      <c r="CC189" s="84"/>
      <c r="CF189" s="84"/>
      <c r="CI189" s="84"/>
      <c r="CL189" s="84"/>
      <c r="CO189" s="84"/>
      <c r="CR189" s="84"/>
      <c r="CU189" s="84"/>
      <c r="CX189" s="84"/>
      <c r="DA189" s="84"/>
      <c r="DD189" s="84"/>
      <c r="DG189" s="84"/>
      <c r="DJ189" s="84"/>
      <c r="DM189" s="84"/>
      <c r="DP189" s="84"/>
      <c r="DS189" s="84"/>
      <c r="DV189" s="84"/>
      <c r="DY189" s="84"/>
      <c r="EB189" s="84"/>
      <c r="EE189" s="84"/>
      <c r="EH189" s="84"/>
      <c r="EK189" s="84"/>
      <c r="EN189" s="84"/>
      <c r="EQ189" s="84"/>
      <c r="ET189" s="84"/>
      <c r="EW189" s="84"/>
      <c r="EZ189" s="84"/>
      <c r="FC189" s="84"/>
      <c r="FF189" s="84"/>
      <c r="FI189" s="84"/>
      <c r="FL189" s="84"/>
      <c r="FO189" s="84"/>
      <c r="FR189" s="84"/>
      <c r="FU189" s="84"/>
      <c r="FX189" s="84"/>
      <c r="GA189" s="84"/>
      <c r="GD189" s="84"/>
      <c r="GG189" s="84"/>
      <c r="GJ189" s="84"/>
      <c r="GM189" s="84"/>
      <c r="GP189" s="84"/>
      <c r="GS189" s="84"/>
      <c r="GV189" s="84"/>
      <c r="GY189" s="84"/>
      <c r="HB189" s="84"/>
      <c r="HE189" s="84"/>
      <c r="HH189" s="84"/>
      <c r="HK189" s="84"/>
      <c r="HN189" s="84"/>
      <c r="HQ189" s="84"/>
      <c r="HT189" s="84"/>
      <c r="HW189" s="84"/>
      <c r="HZ189" s="84"/>
      <c r="IC189" s="84"/>
      <c r="IF189" s="84"/>
      <c r="II189" s="84"/>
      <c r="IL189" s="84"/>
      <c r="IO189" s="84"/>
      <c r="IR189" s="84"/>
      <c r="IU189" s="84"/>
    </row>
    <row r="190" spans="3:255" ht="15">
      <c r="C190" s="84"/>
      <c r="F190" s="84"/>
      <c r="I190" s="84"/>
      <c r="L190" s="84"/>
      <c r="O190" s="84"/>
      <c r="R190" s="84"/>
      <c r="U190" s="84"/>
      <c r="X190" s="84"/>
      <c r="AA190" s="84"/>
      <c r="AD190" s="84"/>
      <c r="AG190" s="84"/>
      <c r="AJ190" s="84"/>
      <c r="AM190" s="84"/>
      <c r="AP190" s="84"/>
      <c r="AS190" s="84"/>
      <c r="AV190" s="84"/>
      <c r="AY190" s="84"/>
      <c r="BB190" s="84"/>
      <c r="BE190" s="84"/>
      <c r="BH190" s="84"/>
      <c r="BK190" s="84"/>
      <c r="BN190" s="84"/>
      <c r="BQ190" s="84"/>
      <c r="BT190" s="84"/>
      <c r="BW190" s="84"/>
      <c r="BZ190" s="84"/>
      <c r="CC190" s="84"/>
      <c r="CF190" s="84"/>
      <c r="CI190" s="84"/>
      <c r="CL190" s="84"/>
      <c r="CO190" s="84"/>
      <c r="CR190" s="84"/>
      <c r="CU190" s="84"/>
      <c r="CX190" s="84"/>
      <c r="DA190" s="84"/>
      <c r="DD190" s="84"/>
      <c r="DG190" s="84"/>
      <c r="DJ190" s="84"/>
      <c r="DM190" s="84"/>
      <c r="DP190" s="84"/>
      <c r="DS190" s="84"/>
      <c r="DV190" s="84"/>
      <c r="DY190" s="84"/>
      <c r="EB190" s="84"/>
      <c r="EE190" s="84"/>
      <c r="EH190" s="84"/>
      <c r="EK190" s="84"/>
      <c r="EN190" s="84"/>
      <c r="EQ190" s="84"/>
      <c r="ET190" s="84"/>
      <c r="EW190" s="84"/>
      <c r="EZ190" s="84"/>
      <c r="FC190" s="84"/>
      <c r="FF190" s="84"/>
      <c r="FI190" s="84"/>
      <c r="FL190" s="84"/>
      <c r="FO190" s="84"/>
      <c r="FR190" s="84"/>
      <c r="FU190" s="84"/>
      <c r="FX190" s="84"/>
      <c r="GA190" s="84"/>
      <c r="GD190" s="84"/>
      <c r="GG190" s="84"/>
      <c r="GJ190" s="84"/>
      <c r="GM190" s="84"/>
      <c r="GP190" s="84"/>
      <c r="GS190" s="84"/>
      <c r="GV190" s="84"/>
      <c r="GY190" s="84"/>
      <c r="HB190" s="84"/>
      <c r="HE190" s="84"/>
      <c r="HH190" s="84"/>
      <c r="HK190" s="84"/>
      <c r="HN190" s="84"/>
      <c r="HQ190" s="84"/>
      <c r="HT190" s="84"/>
      <c r="HW190" s="84"/>
      <c r="HZ190" s="84"/>
      <c r="IC190" s="84"/>
      <c r="IF190" s="84"/>
      <c r="II190" s="84"/>
      <c r="IL190" s="84"/>
      <c r="IO190" s="84"/>
      <c r="IR190" s="84"/>
      <c r="IU190" s="84"/>
    </row>
    <row r="191" spans="3:255" ht="15">
      <c r="C191" s="84"/>
      <c r="F191" s="84"/>
      <c r="I191" s="84"/>
      <c r="L191" s="84"/>
      <c r="O191" s="84"/>
      <c r="R191" s="84"/>
      <c r="U191" s="84"/>
      <c r="X191" s="84"/>
      <c r="AA191" s="84"/>
      <c r="AD191" s="84"/>
      <c r="AG191" s="84"/>
      <c r="AJ191" s="84"/>
      <c r="AM191" s="84"/>
      <c r="AP191" s="84"/>
      <c r="AS191" s="84"/>
      <c r="AV191" s="84"/>
      <c r="AY191" s="84"/>
      <c r="BB191" s="84"/>
      <c r="BE191" s="84"/>
      <c r="BH191" s="84"/>
      <c r="BK191" s="84"/>
      <c r="BN191" s="84"/>
      <c r="BQ191" s="84"/>
      <c r="BT191" s="84"/>
      <c r="BW191" s="84"/>
      <c r="BZ191" s="84"/>
      <c r="CC191" s="84"/>
      <c r="CF191" s="84"/>
      <c r="CI191" s="84"/>
      <c r="CL191" s="84"/>
      <c r="CO191" s="84"/>
      <c r="CR191" s="84"/>
      <c r="CU191" s="84"/>
      <c r="CX191" s="84"/>
      <c r="DA191" s="84"/>
      <c r="DD191" s="84"/>
      <c r="DG191" s="84"/>
      <c r="DJ191" s="84"/>
      <c r="DM191" s="84"/>
      <c r="DP191" s="84"/>
      <c r="DS191" s="84"/>
      <c r="DV191" s="84"/>
      <c r="DY191" s="84"/>
      <c r="EB191" s="84"/>
      <c r="EE191" s="84"/>
      <c r="EH191" s="84"/>
      <c r="EK191" s="84"/>
      <c r="EN191" s="84"/>
      <c r="EQ191" s="84"/>
      <c r="ET191" s="84"/>
      <c r="EW191" s="84"/>
      <c r="EZ191" s="84"/>
      <c r="FC191" s="84"/>
      <c r="FF191" s="84"/>
      <c r="FI191" s="84"/>
      <c r="FL191" s="84"/>
      <c r="FO191" s="84"/>
      <c r="FR191" s="84"/>
      <c r="FU191" s="84"/>
      <c r="FX191" s="84"/>
      <c r="GA191" s="84"/>
      <c r="GD191" s="84"/>
      <c r="GG191" s="84"/>
      <c r="GJ191" s="84"/>
      <c r="GM191" s="84"/>
      <c r="GP191" s="84"/>
      <c r="GS191" s="84"/>
      <c r="GV191" s="84"/>
      <c r="GY191" s="84"/>
      <c r="HB191" s="84"/>
      <c r="HE191" s="84"/>
      <c r="HH191" s="84"/>
      <c r="HK191" s="84"/>
      <c r="HN191" s="84"/>
      <c r="HQ191" s="84"/>
      <c r="HT191" s="84"/>
      <c r="HW191" s="84"/>
      <c r="HZ191" s="84"/>
      <c r="IC191" s="84"/>
      <c r="IF191" s="84"/>
      <c r="II191" s="84"/>
      <c r="IL191" s="84"/>
      <c r="IO191" s="84"/>
      <c r="IR191" s="84"/>
      <c r="IU191" s="84"/>
    </row>
    <row r="192" spans="3:255" ht="15">
      <c r="C192" s="84"/>
      <c r="F192" s="84"/>
      <c r="I192" s="84"/>
      <c r="L192" s="84"/>
      <c r="O192" s="84"/>
      <c r="R192" s="84"/>
      <c r="U192" s="84"/>
      <c r="X192" s="84"/>
      <c r="AA192" s="84"/>
      <c r="AD192" s="84"/>
      <c r="AG192" s="84"/>
      <c r="AJ192" s="84"/>
      <c r="AM192" s="84"/>
      <c r="AP192" s="84"/>
      <c r="AS192" s="84"/>
      <c r="AV192" s="84"/>
      <c r="AY192" s="84"/>
      <c r="BB192" s="84"/>
      <c r="BE192" s="84"/>
      <c r="BH192" s="84"/>
      <c r="BK192" s="84"/>
      <c r="BN192" s="84"/>
      <c r="BQ192" s="84"/>
      <c r="BT192" s="84"/>
      <c r="BW192" s="84"/>
      <c r="BZ192" s="84"/>
      <c r="CC192" s="84"/>
      <c r="CF192" s="84"/>
      <c r="CI192" s="84"/>
      <c r="CL192" s="84"/>
      <c r="CO192" s="84"/>
      <c r="CR192" s="84"/>
      <c r="CU192" s="84"/>
      <c r="CX192" s="84"/>
      <c r="DA192" s="84"/>
      <c r="DD192" s="84"/>
      <c r="DG192" s="84"/>
      <c r="DJ192" s="84"/>
      <c r="DM192" s="84"/>
      <c r="DP192" s="84"/>
      <c r="DS192" s="84"/>
      <c r="DV192" s="84"/>
      <c r="DY192" s="84"/>
      <c r="EB192" s="84"/>
      <c r="EE192" s="84"/>
      <c r="EH192" s="84"/>
      <c r="EK192" s="84"/>
      <c r="EN192" s="84"/>
      <c r="EQ192" s="84"/>
      <c r="ET192" s="84"/>
      <c r="EW192" s="84"/>
      <c r="EZ192" s="84"/>
      <c r="FC192" s="84"/>
      <c r="FF192" s="84"/>
      <c r="FI192" s="84"/>
      <c r="FL192" s="84"/>
      <c r="FO192" s="84"/>
      <c r="FR192" s="84"/>
      <c r="FU192" s="84"/>
      <c r="FX192" s="84"/>
      <c r="GA192" s="84"/>
      <c r="GD192" s="84"/>
      <c r="GG192" s="84"/>
      <c r="GJ192" s="84"/>
      <c r="GM192" s="84"/>
      <c r="GP192" s="84"/>
      <c r="GS192" s="84"/>
      <c r="GV192" s="84"/>
      <c r="GY192" s="84"/>
      <c r="HB192" s="84"/>
      <c r="HE192" s="84"/>
      <c r="HH192" s="84"/>
      <c r="HK192" s="84"/>
      <c r="HN192" s="84"/>
      <c r="HQ192" s="84"/>
      <c r="HT192" s="84"/>
      <c r="HW192" s="84"/>
      <c r="HZ192" s="84"/>
      <c r="IC192" s="84"/>
      <c r="IF192" s="84"/>
      <c r="II192" s="84"/>
      <c r="IL192" s="84"/>
      <c r="IO192" s="84"/>
      <c r="IR192" s="84"/>
      <c r="IU192" s="84"/>
    </row>
    <row r="193" spans="3:255" ht="15">
      <c r="C193" s="84"/>
      <c r="F193" s="84"/>
      <c r="I193" s="84"/>
      <c r="L193" s="84"/>
      <c r="O193" s="84"/>
      <c r="R193" s="84"/>
      <c r="U193" s="84"/>
      <c r="X193" s="84"/>
      <c r="AA193" s="84"/>
      <c r="AD193" s="84"/>
      <c r="AG193" s="84"/>
      <c r="AJ193" s="84"/>
      <c r="AM193" s="84"/>
      <c r="AP193" s="84"/>
      <c r="AS193" s="84"/>
      <c r="AV193" s="84"/>
      <c r="AY193" s="84"/>
      <c r="BB193" s="84"/>
      <c r="BE193" s="84"/>
      <c r="BH193" s="84"/>
      <c r="BK193" s="84"/>
      <c r="BN193" s="84"/>
      <c r="BQ193" s="84"/>
      <c r="BT193" s="84"/>
      <c r="BW193" s="84"/>
      <c r="BZ193" s="84"/>
      <c r="CC193" s="84"/>
      <c r="CF193" s="84"/>
      <c r="CI193" s="84"/>
      <c r="CL193" s="84"/>
      <c r="CO193" s="84"/>
      <c r="CR193" s="84"/>
      <c r="CU193" s="84"/>
      <c r="CX193" s="84"/>
      <c r="DA193" s="84"/>
      <c r="DD193" s="84"/>
      <c r="DG193" s="84"/>
      <c r="DJ193" s="84"/>
      <c r="DM193" s="84"/>
      <c r="DP193" s="84"/>
      <c r="DS193" s="84"/>
      <c r="DV193" s="84"/>
      <c r="DY193" s="84"/>
      <c r="EB193" s="84"/>
      <c r="EE193" s="84"/>
      <c r="EH193" s="84"/>
      <c r="EK193" s="84"/>
      <c r="EN193" s="84"/>
      <c r="EQ193" s="84"/>
      <c r="ET193" s="84"/>
      <c r="EW193" s="84"/>
      <c r="EZ193" s="84"/>
      <c r="FC193" s="84"/>
      <c r="FF193" s="84"/>
      <c r="FI193" s="84"/>
      <c r="FL193" s="84"/>
      <c r="FO193" s="84"/>
      <c r="FR193" s="84"/>
      <c r="FU193" s="84"/>
      <c r="FX193" s="84"/>
      <c r="GA193" s="84"/>
      <c r="GD193" s="84"/>
      <c r="GG193" s="84"/>
      <c r="GJ193" s="84"/>
      <c r="GM193" s="84"/>
      <c r="GP193" s="84"/>
      <c r="GS193" s="84"/>
      <c r="GV193" s="84"/>
      <c r="GY193" s="84"/>
      <c r="HB193" s="84"/>
      <c r="HE193" s="84"/>
      <c r="HH193" s="84"/>
      <c r="HK193" s="84"/>
      <c r="HN193" s="84"/>
      <c r="HQ193" s="84"/>
      <c r="HT193" s="84"/>
      <c r="HW193" s="84"/>
      <c r="HZ193" s="84"/>
      <c r="IC193" s="84"/>
      <c r="IF193" s="84"/>
      <c r="II193" s="84"/>
      <c r="IL193" s="84"/>
      <c r="IO193" s="84"/>
      <c r="IR193" s="84"/>
      <c r="IU193" s="84"/>
    </row>
    <row r="194" spans="3:255" ht="15">
      <c r="C194" s="84"/>
      <c r="F194" s="84"/>
      <c r="I194" s="84"/>
      <c r="L194" s="84"/>
      <c r="O194" s="84"/>
      <c r="R194" s="84"/>
      <c r="U194" s="84"/>
      <c r="X194" s="84"/>
      <c r="AA194" s="84"/>
      <c r="AD194" s="84"/>
      <c r="AG194" s="84"/>
      <c r="AJ194" s="84"/>
      <c r="AM194" s="84"/>
      <c r="AP194" s="84"/>
      <c r="AS194" s="84"/>
      <c r="AV194" s="84"/>
      <c r="AY194" s="84"/>
      <c r="BB194" s="84"/>
      <c r="BE194" s="84"/>
      <c r="BH194" s="84"/>
      <c r="BK194" s="84"/>
      <c r="BN194" s="84"/>
      <c r="BQ194" s="84"/>
      <c r="BT194" s="84"/>
      <c r="BW194" s="84"/>
      <c r="BZ194" s="84"/>
      <c r="CC194" s="84"/>
      <c r="CF194" s="84"/>
      <c r="CI194" s="84"/>
      <c r="CL194" s="84"/>
      <c r="CO194" s="84"/>
      <c r="CR194" s="84"/>
      <c r="CU194" s="84"/>
      <c r="CX194" s="84"/>
      <c r="DA194" s="84"/>
      <c r="DD194" s="84"/>
      <c r="DG194" s="84"/>
      <c r="DJ194" s="84"/>
      <c r="DM194" s="84"/>
      <c r="DP194" s="84"/>
      <c r="DS194" s="84"/>
      <c r="DV194" s="84"/>
      <c r="DY194" s="84"/>
      <c r="EB194" s="84"/>
      <c r="EE194" s="84"/>
      <c r="EH194" s="84"/>
      <c r="EK194" s="84"/>
      <c r="EN194" s="84"/>
      <c r="EQ194" s="84"/>
      <c r="ET194" s="84"/>
      <c r="EW194" s="84"/>
      <c r="EZ194" s="84"/>
      <c r="FC194" s="84"/>
      <c r="FF194" s="84"/>
      <c r="FI194" s="84"/>
      <c r="FL194" s="84"/>
      <c r="FO194" s="84"/>
      <c r="FR194" s="84"/>
      <c r="FU194" s="84"/>
      <c r="FX194" s="84"/>
      <c r="GA194" s="84"/>
      <c r="GD194" s="84"/>
      <c r="GG194" s="84"/>
      <c r="GJ194" s="84"/>
      <c r="GM194" s="84"/>
      <c r="GP194" s="84"/>
      <c r="GS194" s="84"/>
      <c r="GV194" s="84"/>
      <c r="GY194" s="84"/>
      <c r="HB194" s="84"/>
      <c r="HE194" s="84"/>
      <c r="HH194" s="84"/>
      <c r="HK194" s="84"/>
      <c r="HN194" s="84"/>
      <c r="HQ194" s="84"/>
      <c r="HT194" s="84"/>
      <c r="HW194" s="84"/>
      <c r="HZ194" s="84"/>
      <c r="IC194" s="84"/>
      <c r="IF194" s="84"/>
      <c r="II194" s="84"/>
      <c r="IL194" s="84"/>
      <c r="IO194" s="84"/>
      <c r="IR194" s="84"/>
      <c r="IU194" s="84"/>
    </row>
    <row r="195" spans="3:255" ht="15">
      <c r="C195" s="84"/>
      <c r="F195" s="84"/>
      <c r="I195" s="84"/>
      <c r="L195" s="84"/>
      <c r="O195" s="84"/>
      <c r="R195" s="84"/>
      <c r="U195" s="84"/>
      <c r="X195" s="84"/>
      <c r="AA195" s="84"/>
      <c r="AD195" s="84"/>
      <c r="AG195" s="84"/>
      <c r="AJ195" s="84"/>
      <c r="AM195" s="84"/>
      <c r="AP195" s="84"/>
      <c r="AS195" s="84"/>
      <c r="AV195" s="84"/>
      <c r="AY195" s="84"/>
      <c r="BB195" s="84"/>
      <c r="BE195" s="84"/>
      <c r="BH195" s="84"/>
      <c r="BK195" s="84"/>
      <c r="BN195" s="84"/>
      <c r="BQ195" s="84"/>
      <c r="BT195" s="84"/>
      <c r="BW195" s="84"/>
      <c r="BZ195" s="84"/>
      <c r="CC195" s="84"/>
      <c r="CF195" s="84"/>
      <c r="CI195" s="84"/>
      <c r="CL195" s="84"/>
      <c r="CO195" s="84"/>
      <c r="CR195" s="84"/>
      <c r="CU195" s="84"/>
      <c r="CX195" s="84"/>
      <c r="DA195" s="84"/>
      <c r="DD195" s="84"/>
      <c r="DG195" s="84"/>
      <c r="DJ195" s="84"/>
      <c r="DM195" s="84"/>
      <c r="DP195" s="84"/>
      <c r="DS195" s="84"/>
      <c r="DV195" s="84"/>
      <c r="DY195" s="84"/>
      <c r="EB195" s="84"/>
      <c r="EE195" s="84"/>
      <c r="EH195" s="84"/>
      <c r="EK195" s="84"/>
      <c r="EN195" s="84"/>
      <c r="EQ195" s="84"/>
      <c r="ET195" s="84"/>
      <c r="EW195" s="84"/>
      <c r="EZ195" s="84"/>
      <c r="FC195" s="84"/>
      <c r="FF195" s="84"/>
      <c r="FI195" s="84"/>
      <c r="FL195" s="84"/>
      <c r="FO195" s="84"/>
      <c r="FR195" s="84"/>
      <c r="FU195" s="84"/>
      <c r="FX195" s="84"/>
      <c r="GA195" s="84"/>
      <c r="GD195" s="84"/>
      <c r="GG195" s="84"/>
      <c r="GJ195" s="84"/>
      <c r="GM195" s="84"/>
      <c r="GP195" s="84"/>
      <c r="GS195" s="84"/>
      <c r="GV195" s="84"/>
      <c r="GY195" s="84"/>
      <c r="HB195" s="84"/>
      <c r="HE195" s="84"/>
      <c r="HH195" s="84"/>
      <c r="HK195" s="84"/>
      <c r="HN195" s="84"/>
      <c r="HQ195" s="84"/>
      <c r="HT195" s="84"/>
      <c r="HW195" s="84"/>
      <c r="HZ195" s="84"/>
      <c r="IC195" s="84"/>
      <c r="IF195" s="84"/>
      <c r="II195" s="84"/>
      <c r="IL195" s="84"/>
      <c r="IO195" s="84"/>
      <c r="IR195" s="84"/>
      <c r="IU195" s="84"/>
    </row>
    <row r="196" spans="3:255" ht="15">
      <c r="C196" s="84"/>
      <c r="F196" s="84"/>
      <c r="I196" s="84"/>
      <c r="L196" s="84"/>
      <c r="O196" s="84"/>
      <c r="R196" s="84"/>
      <c r="U196" s="84"/>
      <c r="X196" s="84"/>
      <c r="AA196" s="84"/>
      <c r="AD196" s="84"/>
      <c r="AG196" s="84"/>
      <c r="AJ196" s="84"/>
      <c r="AM196" s="84"/>
      <c r="AP196" s="84"/>
      <c r="AS196" s="84"/>
      <c r="AV196" s="84"/>
      <c r="AY196" s="84"/>
      <c r="BB196" s="84"/>
      <c r="BE196" s="84"/>
      <c r="BH196" s="84"/>
      <c r="BK196" s="84"/>
      <c r="BN196" s="84"/>
      <c r="BQ196" s="84"/>
      <c r="BT196" s="84"/>
      <c r="BW196" s="84"/>
      <c r="BZ196" s="84"/>
      <c r="CC196" s="84"/>
      <c r="CF196" s="84"/>
      <c r="CI196" s="84"/>
      <c r="CL196" s="84"/>
      <c r="CO196" s="84"/>
      <c r="CR196" s="84"/>
      <c r="CU196" s="84"/>
      <c r="CX196" s="84"/>
      <c r="DA196" s="84"/>
      <c r="DD196" s="84"/>
      <c r="DG196" s="84"/>
      <c r="DJ196" s="84"/>
      <c r="DM196" s="84"/>
      <c r="DP196" s="84"/>
      <c r="DS196" s="84"/>
      <c r="DV196" s="84"/>
      <c r="DY196" s="84"/>
      <c r="EB196" s="84"/>
      <c r="EE196" s="84"/>
      <c r="EH196" s="84"/>
      <c r="EK196" s="84"/>
      <c r="EN196" s="84"/>
      <c r="EQ196" s="84"/>
      <c r="ET196" s="84"/>
      <c r="EW196" s="84"/>
      <c r="EZ196" s="84"/>
      <c r="FC196" s="84"/>
      <c r="FF196" s="84"/>
      <c r="FI196" s="84"/>
      <c r="FL196" s="84"/>
      <c r="FO196" s="84"/>
      <c r="FR196" s="84"/>
      <c r="FU196" s="84"/>
      <c r="FX196" s="84"/>
      <c r="GA196" s="84"/>
      <c r="GD196" s="84"/>
      <c r="GG196" s="84"/>
      <c r="GJ196" s="84"/>
      <c r="GM196" s="84"/>
      <c r="GP196" s="84"/>
      <c r="GS196" s="84"/>
      <c r="GV196" s="84"/>
      <c r="GY196" s="84"/>
      <c r="HB196" s="84"/>
      <c r="HE196" s="84"/>
      <c r="HH196" s="84"/>
      <c r="HK196" s="84"/>
      <c r="HN196" s="84"/>
      <c r="HQ196" s="84"/>
      <c r="HT196" s="84"/>
      <c r="HW196" s="84"/>
      <c r="HZ196" s="84"/>
      <c r="IC196" s="84"/>
      <c r="IF196" s="84"/>
      <c r="II196" s="84"/>
      <c r="IL196" s="84"/>
      <c r="IO196" s="84"/>
      <c r="IR196" s="84"/>
      <c r="IU196" s="84"/>
    </row>
    <row r="197" spans="3:255" ht="15">
      <c r="C197" s="84"/>
      <c r="F197" s="84"/>
      <c r="I197" s="84"/>
      <c r="L197" s="84"/>
      <c r="O197" s="84"/>
      <c r="R197" s="84"/>
      <c r="U197" s="84"/>
      <c r="X197" s="84"/>
      <c r="AA197" s="84"/>
      <c r="AD197" s="84"/>
      <c r="AG197" s="84"/>
      <c r="AJ197" s="84"/>
      <c r="AM197" s="84"/>
      <c r="AP197" s="84"/>
      <c r="AS197" s="84"/>
      <c r="AV197" s="84"/>
      <c r="AY197" s="84"/>
      <c r="BB197" s="84"/>
      <c r="BE197" s="84"/>
      <c r="BH197" s="84"/>
      <c r="BK197" s="84"/>
      <c r="BN197" s="84"/>
      <c r="BQ197" s="84"/>
      <c r="BT197" s="84"/>
      <c r="BW197" s="84"/>
      <c r="BZ197" s="84"/>
      <c r="CC197" s="84"/>
      <c r="CF197" s="84"/>
      <c r="CI197" s="84"/>
      <c r="CL197" s="84"/>
      <c r="CO197" s="84"/>
      <c r="CR197" s="84"/>
      <c r="CU197" s="84"/>
      <c r="CX197" s="84"/>
      <c r="DA197" s="84"/>
      <c r="DD197" s="84"/>
      <c r="DG197" s="84"/>
      <c r="DJ197" s="84"/>
      <c r="DM197" s="84"/>
      <c r="DP197" s="84"/>
      <c r="DS197" s="84"/>
      <c r="DV197" s="84"/>
      <c r="DY197" s="84"/>
      <c r="EB197" s="84"/>
      <c r="EE197" s="84"/>
      <c r="EH197" s="84"/>
      <c r="EK197" s="84"/>
      <c r="EN197" s="84"/>
      <c r="EQ197" s="84"/>
      <c r="ET197" s="84"/>
      <c r="EW197" s="84"/>
      <c r="EZ197" s="84"/>
      <c r="FC197" s="84"/>
      <c r="FF197" s="84"/>
      <c r="FI197" s="84"/>
      <c r="FL197" s="84"/>
      <c r="FO197" s="84"/>
      <c r="FR197" s="84"/>
      <c r="FU197" s="84"/>
      <c r="FX197" s="84"/>
      <c r="GA197" s="84"/>
      <c r="GD197" s="84"/>
      <c r="GG197" s="84"/>
      <c r="GJ197" s="84"/>
      <c r="GM197" s="84"/>
      <c r="GP197" s="84"/>
      <c r="GS197" s="84"/>
      <c r="GV197" s="84"/>
      <c r="GY197" s="84"/>
      <c r="HB197" s="84"/>
      <c r="HE197" s="84"/>
      <c r="HH197" s="84"/>
      <c r="HK197" s="84"/>
      <c r="HN197" s="84"/>
      <c r="HQ197" s="84"/>
      <c r="HT197" s="84"/>
      <c r="HW197" s="84"/>
      <c r="HZ197" s="84"/>
      <c r="IC197" s="84"/>
      <c r="IF197" s="84"/>
      <c r="II197" s="84"/>
      <c r="IL197" s="84"/>
      <c r="IO197" s="84"/>
      <c r="IR197" s="84"/>
      <c r="IU197" s="84"/>
    </row>
    <row r="198" spans="3:255" ht="15">
      <c r="C198" s="84"/>
      <c r="F198" s="84"/>
      <c r="I198" s="84"/>
      <c r="L198" s="84"/>
      <c r="O198" s="84"/>
      <c r="R198" s="84"/>
      <c r="U198" s="84"/>
      <c r="X198" s="84"/>
      <c r="AA198" s="84"/>
      <c r="AD198" s="84"/>
      <c r="AG198" s="84"/>
      <c r="AJ198" s="84"/>
      <c r="AM198" s="84"/>
      <c r="AP198" s="84"/>
      <c r="AS198" s="84"/>
      <c r="AV198" s="84"/>
      <c r="AY198" s="84"/>
      <c r="BB198" s="84"/>
      <c r="BE198" s="84"/>
      <c r="BH198" s="84"/>
      <c r="BK198" s="84"/>
      <c r="BN198" s="84"/>
      <c r="BQ198" s="84"/>
      <c r="BT198" s="84"/>
      <c r="BW198" s="84"/>
      <c r="BZ198" s="84"/>
      <c r="CC198" s="84"/>
      <c r="CF198" s="84"/>
      <c r="CI198" s="84"/>
      <c r="CL198" s="84"/>
      <c r="CO198" s="84"/>
      <c r="CR198" s="84"/>
      <c r="CU198" s="84"/>
      <c r="CX198" s="84"/>
      <c r="DA198" s="84"/>
      <c r="DD198" s="84"/>
      <c r="DG198" s="84"/>
      <c r="DJ198" s="84"/>
      <c r="DM198" s="84"/>
      <c r="DP198" s="84"/>
      <c r="DS198" s="84"/>
      <c r="DV198" s="84"/>
      <c r="DY198" s="84"/>
      <c r="EB198" s="84"/>
      <c r="EE198" s="84"/>
      <c r="EH198" s="84"/>
      <c r="EK198" s="84"/>
      <c r="EN198" s="84"/>
      <c r="EQ198" s="84"/>
      <c r="ET198" s="84"/>
      <c r="EW198" s="84"/>
      <c r="EZ198" s="84"/>
      <c r="FC198" s="84"/>
      <c r="FF198" s="84"/>
      <c r="FI198" s="84"/>
      <c r="FL198" s="84"/>
      <c r="FO198" s="84"/>
      <c r="FR198" s="84"/>
      <c r="FU198" s="84"/>
      <c r="FX198" s="84"/>
      <c r="GA198" s="84"/>
      <c r="GD198" s="84"/>
      <c r="GG198" s="84"/>
      <c r="GJ198" s="84"/>
      <c r="GM198" s="84"/>
      <c r="GP198" s="84"/>
      <c r="GS198" s="84"/>
      <c r="GV198" s="84"/>
      <c r="GY198" s="84"/>
      <c r="HB198" s="84"/>
      <c r="HE198" s="84"/>
      <c r="HH198" s="84"/>
      <c r="HK198" s="84"/>
      <c r="HN198" s="84"/>
      <c r="HQ198" s="84"/>
      <c r="HT198" s="84"/>
      <c r="HW198" s="84"/>
      <c r="HZ198" s="84"/>
      <c r="IC198" s="84"/>
      <c r="IF198" s="84"/>
      <c r="II198" s="84"/>
      <c r="IL198" s="84"/>
      <c r="IO198" s="84"/>
      <c r="IR198" s="84"/>
      <c r="IU198" s="84"/>
    </row>
    <row r="199" spans="3:255" ht="15">
      <c r="C199" s="84"/>
      <c r="F199" s="84"/>
      <c r="I199" s="84"/>
      <c r="L199" s="84"/>
      <c r="O199" s="84"/>
      <c r="R199" s="84"/>
      <c r="U199" s="84"/>
      <c r="X199" s="84"/>
      <c r="AA199" s="84"/>
      <c r="AD199" s="84"/>
      <c r="AG199" s="84"/>
      <c r="AJ199" s="84"/>
      <c r="AM199" s="84"/>
      <c r="AP199" s="84"/>
      <c r="AS199" s="84"/>
      <c r="AV199" s="84"/>
      <c r="AY199" s="84"/>
      <c r="BB199" s="84"/>
      <c r="BE199" s="84"/>
      <c r="BH199" s="84"/>
      <c r="BK199" s="84"/>
      <c r="BN199" s="84"/>
      <c r="BQ199" s="84"/>
      <c r="BT199" s="84"/>
      <c r="BW199" s="84"/>
      <c r="BZ199" s="84"/>
      <c r="CC199" s="84"/>
      <c r="CF199" s="84"/>
      <c r="CI199" s="84"/>
      <c r="CL199" s="84"/>
      <c r="CO199" s="84"/>
      <c r="CR199" s="84"/>
      <c r="CU199" s="84"/>
      <c r="CX199" s="84"/>
      <c r="DA199" s="84"/>
      <c r="DD199" s="84"/>
      <c r="DG199" s="84"/>
      <c r="DJ199" s="84"/>
      <c r="DM199" s="84"/>
      <c r="DP199" s="84"/>
      <c r="DS199" s="84"/>
      <c r="DV199" s="84"/>
      <c r="DY199" s="84"/>
      <c r="EB199" s="84"/>
      <c r="EE199" s="84"/>
      <c r="EH199" s="84"/>
      <c r="EK199" s="84"/>
      <c r="EN199" s="84"/>
      <c r="EQ199" s="84"/>
      <c r="ET199" s="84"/>
      <c r="EW199" s="84"/>
      <c r="EZ199" s="84"/>
      <c r="FC199" s="84"/>
      <c r="FF199" s="84"/>
      <c r="FI199" s="84"/>
      <c r="FL199" s="84"/>
      <c r="FO199" s="84"/>
      <c r="FR199" s="84"/>
      <c r="FU199" s="84"/>
      <c r="FX199" s="84"/>
      <c r="GA199" s="84"/>
      <c r="GD199" s="84"/>
      <c r="GG199" s="84"/>
      <c r="GJ199" s="84"/>
      <c r="GM199" s="84"/>
      <c r="GP199" s="84"/>
      <c r="GS199" s="84"/>
      <c r="GV199" s="84"/>
      <c r="GY199" s="84"/>
      <c r="HB199" s="84"/>
      <c r="HE199" s="84"/>
      <c r="HH199" s="84"/>
      <c r="HK199" s="84"/>
      <c r="HN199" s="84"/>
      <c r="HQ199" s="84"/>
      <c r="HT199" s="84"/>
      <c r="HW199" s="84"/>
      <c r="HZ199" s="84"/>
      <c r="IC199" s="84"/>
      <c r="IF199" s="84"/>
      <c r="II199" s="84"/>
      <c r="IL199" s="84"/>
      <c r="IO199" s="84"/>
      <c r="IR199" s="84"/>
      <c r="IU199" s="84"/>
    </row>
    <row r="200" spans="3:255" ht="15">
      <c r="C200" s="84"/>
      <c r="F200" s="84"/>
      <c r="I200" s="84"/>
      <c r="L200" s="84"/>
      <c r="O200" s="84"/>
      <c r="R200" s="84"/>
      <c r="U200" s="84"/>
      <c r="X200" s="84"/>
      <c r="AA200" s="84"/>
      <c r="AD200" s="84"/>
      <c r="AG200" s="84"/>
      <c r="AJ200" s="84"/>
      <c r="AM200" s="84"/>
      <c r="AP200" s="84"/>
      <c r="AS200" s="84"/>
      <c r="AV200" s="84"/>
      <c r="AY200" s="84"/>
      <c r="BB200" s="84"/>
      <c r="BE200" s="84"/>
      <c r="BH200" s="84"/>
      <c r="BK200" s="84"/>
      <c r="BN200" s="84"/>
      <c r="BQ200" s="84"/>
      <c r="BT200" s="84"/>
      <c r="BW200" s="84"/>
      <c r="BZ200" s="84"/>
      <c r="CC200" s="84"/>
      <c r="CF200" s="84"/>
      <c r="CI200" s="84"/>
      <c r="CL200" s="84"/>
      <c r="CO200" s="84"/>
      <c r="CR200" s="84"/>
      <c r="CU200" s="84"/>
      <c r="CX200" s="84"/>
      <c r="DA200" s="84"/>
      <c r="DD200" s="84"/>
      <c r="DG200" s="84"/>
      <c r="DJ200" s="84"/>
      <c r="DM200" s="84"/>
      <c r="DP200" s="84"/>
      <c r="DS200" s="84"/>
      <c r="DV200" s="84"/>
      <c r="DY200" s="84"/>
      <c r="EB200" s="84"/>
      <c r="EE200" s="84"/>
      <c r="EH200" s="84"/>
      <c r="EK200" s="84"/>
      <c r="EN200" s="84"/>
      <c r="EQ200" s="84"/>
      <c r="ET200" s="84"/>
      <c r="EW200" s="84"/>
      <c r="EZ200" s="84"/>
      <c r="FC200" s="84"/>
      <c r="FF200" s="84"/>
      <c r="FI200" s="84"/>
      <c r="FL200" s="84"/>
      <c r="FO200" s="84"/>
      <c r="FR200" s="84"/>
      <c r="FU200" s="84"/>
      <c r="FX200" s="84"/>
      <c r="GA200" s="84"/>
      <c r="GD200" s="84"/>
      <c r="GG200" s="84"/>
      <c r="GJ200" s="84"/>
      <c r="GM200" s="84"/>
      <c r="GP200" s="84"/>
      <c r="GS200" s="84"/>
      <c r="GV200" s="84"/>
      <c r="GY200" s="84"/>
      <c r="HB200" s="84"/>
      <c r="HE200" s="84"/>
      <c r="HH200" s="84"/>
      <c r="HK200" s="84"/>
      <c r="HN200" s="84"/>
      <c r="HQ200" s="84"/>
      <c r="HT200" s="84"/>
      <c r="HW200" s="84"/>
      <c r="HZ200" s="84"/>
      <c r="IC200" s="84"/>
      <c r="IF200" s="84"/>
      <c r="II200" s="84"/>
      <c r="IL200" s="84"/>
      <c r="IO200" s="84"/>
      <c r="IR200" s="84"/>
      <c r="IU200" s="84"/>
    </row>
    <row r="201" spans="3:255" ht="15">
      <c r="C201" s="84"/>
      <c r="F201" s="84"/>
      <c r="I201" s="84"/>
      <c r="L201" s="84"/>
      <c r="O201" s="84"/>
      <c r="R201" s="84"/>
      <c r="U201" s="84"/>
      <c r="X201" s="84"/>
      <c r="AA201" s="84"/>
      <c r="AD201" s="84"/>
      <c r="AG201" s="84"/>
      <c r="AJ201" s="84"/>
      <c r="AM201" s="84"/>
      <c r="AP201" s="84"/>
      <c r="AS201" s="84"/>
      <c r="AV201" s="84"/>
      <c r="AY201" s="84"/>
      <c r="BB201" s="84"/>
      <c r="BE201" s="84"/>
      <c r="BH201" s="84"/>
      <c r="BK201" s="84"/>
      <c r="BN201" s="84"/>
      <c r="BQ201" s="84"/>
      <c r="BT201" s="84"/>
      <c r="BW201" s="84"/>
      <c r="BZ201" s="84"/>
      <c r="CC201" s="84"/>
      <c r="CF201" s="84"/>
      <c r="CI201" s="84"/>
      <c r="CL201" s="84"/>
      <c r="CO201" s="84"/>
      <c r="CR201" s="84"/>
      <c r="CU201" s="84"/>
      <c r="CX201" s="84"/>
      <c r="DA201" s="84"/>
      <c r="DD201" s="84"/>
      <c r="DG201" s="84"/>
      <c r="DJ201" s="84"/>
      <c r="DM201" s="84"/>
      <c r="DP201" s="84"/>
      <c r="DS201" s="84"/>
      <c r="DV201" s="84"/>
      <c r="DY201" s="84"/>
      <c r="EB201" s="84"/>
      <c r="EE201" s="84"/>
      <c r="EH201" s="84"/>
      <c r="EK201" s="84"/>
      <c r="EN201" s="84"/>
      <c r="EQ201" s="84"/>
      <c r="ET201" s="84"/>
      <c r="EW201" s="84"/>
      <c r="EZ201" s="84"/>
      <c r="FC201" s="84"/>
      <c r="FF201" s="84"/>
      <c r="FI201" s="84"/>
      <c r="FL201" s="84"/>
      <c r="FO201" s="84"/>
      <c r="FR201" s="84"/>
      <c r="FU201" s="84"/>
      <c r="FX201" s="84"/>
      <c r="GA201" s="84"/>
      <c r="GD201" s="84"/>
      <c r="GG201" s="84"/>
      <c r="GJ201" s="84"/>
      <c r="GM201" s="84"/>
      <c r="GP201" s="84"/>
      <c r="GS201" s="84"/>
      <c r="GV201" s="84"/>
      <c r="GY201" s="84"/>
      <c r="HB201" s="84"/>
      <c r="HE201" s="84"/>
      <c r="HH201" s="84"/>
      <c r="HK201" s="84"/>
      <c r="HN201" s="84"/>
      <c r="HQ201" s="84"/>
      <c r="HT201" s="84"/>
      <c r="HW201" s="84"/>
      <c r="HZ201" s="84"/>
      <c r="IC201" s="84"/>
      <c r="IF201" s="84"/>
      <c r="II201" s="84"/>
      <c r="IL201" s="84"/>
      <c r="IO201" s="84"/>
      <c r="IR201" s="84"/>
      <c r="IU201" s="84"/>
    </row>
    <row r="202" spans="3:255" ht="15">
      <c r="C202" s="84"/>
      <c r="F202" s="84"/>
      <c r="I202" s="84"/>
      <c r="L202" s="84"/>
      <c r="O202" s="84"/>
      <c r="R202" s="84"/>
      <c r="U202" s="84"/>
      <c r="X202" s="84"/>
      <c r="AA202" s="84"/>
      <c r="AD202" s="84"/>
      <c r="AG202" s="84"/>
      <c r="AJ202" s="84"/>
      <c r="AM202" s="84"/>
      <c r="AP202" s="84"/>
      <c r="AS202" s="84"/>
      <c r="AV202" s="84"/>
      <c r="AY202" s="84"/>
      <c r="BB202" s="84"/>
      <c r="BE202" s="84"/>
      <c r="BH202" s="84"/>
      <c r="BK202" s="84"/>
      <c r="BN202" s="84"/>
      <c r="BQ202" s="84"/>
      <c r="BT202" s="84"/>
      <c r="BW202" s="84"/>
      <c r="BZ202" s="84"/>
      <c r="CC202" s="84"/>
      <c r="CF202" s="84"/>
      <c r="CI202" s="84"/>
      <c r="CL202" s="84"/>
      <c r="CO202" s="84"/>
      <c r="CR202" s="84"/>
      <c r="CU202" s="84"/>
      <c r="CX202" s="84"/>
      <c r="DA202" s="84"/>
      <c r="DD202" s="84"/>
      <c r="DG202" s="84"/>
      <c r="DJ202" s="84"/>
      <c r="DM202" s="84"/>
      <c r="DP202" s="84"/>
      <c r="DS202" s="84"/>
      <c r="DV202" s="84"/>
      <c r="DY202" s="84"/>
      <c r="EB202" s="84"/>
      <c r="EE202" s="84"/>
      <c r="EH202" s="84"/>
      <c r="EK202" s="84"/>
      <c r="EN202" s="84"/>
      <c r="EQ202" s="84"/>
      <c r="ET202" s="84"/>
      <c r="EW202" s="84"/>
      <c r="EZ202" s="84"/>
      <c r="FC202" s="84"/>
      <c r="FF202" s="84"/>
      <c r="FI202" s="84"/>
      <c r="FL202" s="84"/>
      <c r="FO202" s="84"/>
      <c r="FR202" s="84"/>
      <c r="FU202" s="84"/>
      <c r="FX202" s="84"/>
      <c r="GA202" s="84"/>
      <c r="GD202" s="84"/>
      <c r="GG202" s="84"/>
      <c r="GJ202" s="84"/>
      <c r="GM202" s="84"/>
      <c r="GP202" s="84"/>
      <c r="GS202" s="84"/>
      <c r="GV202" s="84"/>
      <c r="GY202" s="84"/>
      <c r="HB202" s="84"/>
      <c r="HE202" s="84"/>
      <c r="HH202" s="84"/>
      <c r="HK202" s="84"/>
      <c r="HN202" s="84"/>
      <c r="HQ202" s="84"/>
      <c r="HT202" s="84"/>
      <c r="HW202" s="84"/>
      <c r="HZ202" s="84"/>
      <c r="IC202" s="84"/>
      <c r="IF202" s="84"/>
      <c r="II202" s="84"/>
      <c r="IL202" s="84"/>
      <c r="IO202" s="84"/>
      <c r="IR202" s="84"/>
      <c r="IU202" s="84"/>
    </row>
    <row r="203" spans="3:255" ht="15">
      <c r="C203" s="84"/>
      <c r="F203" s="84"/>
      <c r="I203" s="84"/>
      <c r="L203" s="84"/>
      <c r="O203" s="84"/>
      <c r="R203" s="84"/>
      <c r="U203" s="84"/>
      <c r="X203" s="84"/>
      <c r="AA203" s="84"/>
      <c r="AD203" s="84"/>
      <c r="AG203" s="84"/>
      <c r="AJ203" s="84"/>
      <c r="AM203" s="84"/>
      <c r="AP203" s="84"/>
      <c r="AS203" s="84"/>
      <c r="AV203" s="84"/>
      <c r="AY203" s="84"/>
      <c r="BB203" s="84"/>
      <c r="BE203" s="84"/>
      <c r="BH203" s="84"/>
      <c r="BK203" s="84"/>
      <c r="BN203" s="84"/>
      <c r="BQ203" s="84"/>
      <c r="BT203" s="84"/>
      <c r="BW203" s="84"/>
      <c r="BZ203" s="84"/>
      <c r="CC203" s="84"/>
      <c r="CF203" s="84"/>
      <c r="CI203" s="84"/>
      <c r="CL203" s="84"/>
      <c r="CO203" s="84"/>
      <c r="CR203" s="84"/>
      <c r="CU203" s="84"/>
      <c r="CX203" s="84"/>
      <c r="DA203" s="84"/>
      <c r="DD203" s="84"/>
      <c r="DG203" s="84"/>
      <c r="DJ203" s="84"/>
      <c r="DM203" s="84"/>
      <c r="DP203" s="84"/>
      <c r="DS203" s="84"/>
      <c r="DV203" s="84"/>
      <c r="DY203" s="84"/>
      <c r="EB203" s="84"/>
      <c r="EE203" s="84"/>
      <c r="EH203" s="84"/>
      <c r="EK203" s="84"/>
      <c r="EN203" s="84"/>
      <c r="EQ203" s="84"/>
      <c r="ET203" s="84"/>
      <c r="EW203" s="84"/>
      <c r="EZ203" s="84"/>
      <c r="FC203" s="84"/>
      <c r="FF203" s="84"/>
      <c r="FI203" s="84"/>
      <c r="FL203" s="84"/>
      <c r="FO203" s="84"/>
      <c r="FR203" s="84"/>
      <c r="FU203" s="84"/>
      <c r="FX203" s="84"/>
      <c r="GA203" s="84"/>
      <c r="GD203" s="84"/>
      <c r="GG203" s="84"/>
      <c r="GJ203" s="84"/>
      <c r="GM203" s="84"/>
      <c r="GP203" s="84"/>
      <c r="GS203" s="84"/>
      <c r="GV203" s="84"/>
      <c r="GY203" s="84"/>
      <c r="HB203" s="84"/>
      <c r="HE203" s="84"/>
      <c r="HH203" s="84"/>
      <c r="HK203" s="84"/>
      <c r="HN203" s="84"/>
      <c r="HQ203" s="84"/>
      <c r="HT203" s="84"/>
      <c r="HW203" s="84"/>
      <c r="HZ203" s="84"/>
      <c r="IC203" s="84"/>
      <c r="IF203" s="84"/>
      <c r="II203" s="84"/>
      <c r="IL203" s="84"/>
      <c r="IO203" s="84"/>
      <c r="IR203" s="84"/>
      <c r="IU203" s="84"/>
    </row>
    <row r="204" spans="3:255" ht="15">
      <c r="C204" s="84"/>
      <c r="F204" s="84"/>
      <c r="I204" s="84"/>
      <c r="L204" s="84"/>
      <c r="O204" s="84"/>
      <c r="R204" s="84"/>
      <c r="U204" s="84"/>
      <c r="X204" s="84"/>
      <c r="AA204" s="84"/>
      <c r="AD204" s="84"/>
      <c r="AG204" s="84"/>
      <c r="AJ204" s="84"/>
      <c r="AM204" s="84"/>
      <c r="AP204" s="84"/>
      <c r="AS204" s="84"/>
      <c r="AV204" s="84"/>
      <c r="AY204" s="84"/>
      <c r="BB204" s="84"/>
      <c r="BE204" s="84"/>
      <c r="BH204" s="84"/>
      <c r="BK204" s="84"/>
      <c r="BN204" s="84"/>
      <c r="BQ204" s="84"/>
      <c r="BT204" s="84"/>
      <c r="BW204" s="84"/>
      <c r="BZ204" s="84"/>
      <c r="CC204" s="84"/>
      <c r="CF204" s="84"/>
      <c r="CI204" s="84"/>
      <c r="CL204" s="84"/>
      <c r="CO204" s="84"/>
      <c r="CR204" s="84"/>
      <c r="CU204" s="84"/>
      <c r="CX204" s="84"/>
      <c r="DA204" s="84"/>
      <c r="DD204" s="84"/>
      <c r="DG204" s="84"/>
      <c r="DJ204" s="84"/>
      <c r="DM204" s="84"/>
      <c r="DP204" s="84"/>
      <c r="DS204" s="84"/>
      <c r="DV204" s="84"/>
      <c r="DY204" s="84"/>
      <c r="EB204" s="84"/>
      <c r="EE204" s="84"/>
      <c r="EH204" s="84"/>
      <c r="EK204" s="84"/>
      <c r="EN204" s="84"/>
      <c r="EQ204" s="84"/>
      <c r="ET204" s="84"/>
      <c r="EW204" s="84"/>
      <c r="EZ204" s="84"/>
      <c r="FC204" s="84"/>
      <c r="FF204" s="84"/>
      <c r="FI204" s="84"/>
      <c r="FL204" s="84"/>
      <c r="FO204" s="84"/>
      <c r="FR204" s="84"/>
      <c r="FU204" s="84"/>
      <c r="FX204" s="84"/>
      <c r="GA204" s="84"/>
      <c r="GD204" s="84"/>
      <c r="GG204" s="84"/>
      <c r="GJ204" s="84"/>
      <c r="GM204" s="84"/>
      <c r="GP204" s="84"/>
      <c r="GS204" s="84"/>
      <c r="GV204" s="84"/>
      <c r="GY204" s="84"/>
      <c r="HB204" s="84"/>
      <c r="HE204" s="84"/>
      <c r="HH204" s="84"/>
      <c r="HK204" s="84"/>
      <c r="HN204" s="84"/>
      <c r="HQ204" s="84"/>
      <c r="HT204" s="84"/>
      <c r="HW204" s="84"/>
      <c r="HZ204" s="84"/>
      <c r="IC204" s="84"/>
      <c r="IF204" s="84"/>
      <c r="II204" s="84"/>
      <c r="IL204" s="84"/>
      <c r="IO204" s="84"/>
      <c r="IR204" s="84"/>
      <c r="IU204" s="84"/>
    </row>
    <row r="205" spans="3:255" ht="15">
      <c r="C205" s="84"/>
      <c r="F205" s="84"/>
      <c r="I205" s="84"/>
      <c r="L205" s="84"/>
      <c r="O205" s="84"/>
      <c r="R205" s="84"/>
      <c r="U205" s="84"/>
      <c r="X205" s="84"/>
      <c r="AA205" s="84"/>
      <c r="AD205" s="84"/>
      <c r="AG205" s="84"/>
      <c r="AJ205" s="84"/>
      <c r="AM205" s="84"/>
      <c r="AP205" s="84"/>
      <c r="AS205" s="84"/>
      <c r="AV205" s="84"/>
      <c r="AY205" s="84"/>
      <c r="BB205" s="84"/>
      <c r="BE205" s="84"/>
      <c r="BH205" s="84"/>
      <c r="BK205" s="84"/>
      <c r="BN205" s="84"/>
      <c r="BQ205" s="84"/>
      <c r="BT205" s="84"/>
      <c r="BW205" s="84"/>
      <c r="BZ205" s="84"/>
      <c r="CC205" s="84"/>
      <c r="CF205" s="84"/>
      <c r="CI205" s="84"/>
      <c r="CL205" s="84"/>
      <c r="CO205" s="84"/>
      <c r="CR205" s="84"/>
      <c r="CU205" s="84"/>
      <c r="CX205" s="84"/>
      <c r="DA205" s="84"/>
      <c r="DD205" s="84"/>
      <c r="DG205" s="84"/>
      <c r="DJ205" s="84"/>
      <c r="DM205" s="84"/>
      <c r="DP205" s="84"/>
      <c r="DS205" s="84"/>
      <c r="DV205" s="84"/>
      <c r="DY205" s="84"/>
      <c r="EB205" s="84"/>
      <c r="EE205" s="84"/>
      <c r="EH205" s="84"/>
      <c r="EK205" s="84"/>
      <c r="EN205" s="84"/>
      <c r="EQ205" s="84"/>
      <c r="ET205" s="84"/>
      <c r="EW205" s="84"/>
      <c r="EZ205" s="84"/>
      <c r="FC205" s="84"/>
      <c r="FF205" s="84"/>
      <c r="FI205" s="84"/>
      <c r="FL205" s="84"/>
      <c r="FO205" s="84"/>
      <c r="FR205" s="84"/>
      <c r="FU205" s="84"/>
      <c r="FX205" s="84"/>
      <c r="GA205" s="84"/>
      <c r="GD205" s="84"/>
      <c r="GG205" s="84"/>
      <c r="GJ205" s="84"/>
      <c r="GM205" s="84"/>
      <c r="GP205" s="84"/>
      <c r="GS205" s="84"/>
      <c r="GV205" s="84"/>
      <c r="GY205" s="84"/>
      <c r="HB205" s="84"/>
      <c r="HE205" s="84"/>
      <c r="HH205" s="84"/>
      <c r="HK205" s="84"/>
      <c r="HN205" s="84"/>
      <c r="HQ205" s="84"/>
      <c r="HT205" s="84"/>
      <c r="HW205" s="84"/>
      <c r="HZ205" s="84"/>
      <c r="IC205" s="84"/>
      <c r="IF205" s="84"/>
      <c r="II205" s="84"/>
      <c r="IL205" s="84"/>
      <c r="IO205" s="84"/>
      <c r="IR205" s="84"/>
      <c r="IU205" s="84"/>
    </row>
    <row r="206" spans="3:255" ht="15">
      <c r="C206" s="84"/>
      <c r="F206" s="84"/>
      <c r="I206" s="84"/>
      <c r="L206" s="84"/>
      <c r="O206" s="84"/>
      <c r="R206" s="84"/>
      <c r="U206" s="84"/>
      <c r="X206" s="84"/>
      <c r="AA206" s="84"/>
      <c r="AD206" s="84"/>
      <c r="AG206" s="84"/>
      <c r="AJ206" s="84"/>
      <c r="AM206" s="84"/>
      <c r="AP206" s="84"/>
      <c r="AS206" s="84"/>
      <c r="AV206" s="84"/>
      <c r="AY206" s="84"/>
      <c r="BB206" s="84"/>
      <c r="BE206" s="84"/>
      <c r="BH206" s="84"/>
      <c r="BK206" s="84"/>
      <c r="BN206" s="84"/>
      <c r="BQ206" s="84"/>
      <c r="BT206" s="84"/>
      <c r="BW206" s="84"/>
      <c r="BZ206" s="84"/>
      <c r="CC206" s="84"/>
      <c r="CF206" s="84"/>
      <c r="CI206" s="84"/>
      <c r="CL206" s="84"/>
      <c r="CO206" s="84"/>
      <c r="CR206" s="84"/>
      <c r="CU206" s="84"/>
      <c r="CX206" s="84"/>
      <c r="DA206" s="84"/>
      <c r="DD206" s="84"/>
      <c r="DG206" s="84"/>
      <c r="DJ206" s="84"/>
      <c r="DM206" s="84"/>
      <c r="DP206" s="84"/>
      <c r="DS206" s="84"/>
      <c r="DV206" s="84"/>
      <c r="DY206" s="84"/>
      <c r="EB206" s="84"/>
      <c r="EE206" s="84"/>
      <c r="EH206" s="84"/>
      <c r="EK206" s="84"/>
      <c r="EN206" s="84"/>
      <c r="EQ206" s="84"/>
      <c r="ET206" s="84"/>
      <c r="EW206" s="84"/>
      <c r="EZ206" s="84"/>
      <c r="FC206" s="84"/>
      <c r="FF206" s="84"/>
      <c r="FI206" s="84"/>
      <c r="FL206" s="84"/>
      <c r="FO206" s="84"/>
      <c r="FR206" s="84"/>
      <c r="FU206" s="84"/>
      <c r="FX206" s="84"/>
      <c r="GA206" s="84"/>
      <c r="GD206" s="84"/>
      <c r="GG206" s="84"/>
      <c r="GJ206" s="84"/>
      <c r="GM206" s="84"/>
      <c r="GP206" s="84"/>
      <c r="GS206" s="84"/>
      <c r="GV206" s="84"/>
      <c r="GY206" s="84"/>
      <c r="HB206" s="84"/>
      <c r="HE206" s="84"/>
      <c r="HH206" s="84"/>
      <c r="HK206" s="84"/>
      <c r="HN206" s="84"/>
      <c r="HQ206" s="84"/>
      <c r="HT206" s="84"/>
      <c r="HW206" s="84"/>
      <c r="HZ206" s="84"/>
      <c r="IC206" s="84"/>
      <c r="IF206" s="84"/>
      <c r="II206" s="84"/>
      <c r="IL206" s="84"/>
      <c r="IO206" s="84"/>
      <c r="IR206" s="84"/>
      <c r="IU206" s="84"/>
    </row>
    <row r="207" spans="3:255" ht="15">
      <c r="C207" s="84"/>
      <c r="F207" s="84"/>
      <c r="I207" s="84"/>
      <c r="L207" s="84"/>
      <c r="O207" s="84"/>
      <c r="R207" s="84"/>
      <c r="U207" s="84"/>
      <c r="X207" s="84"/>
      <c r="AA207" s="84"/>
      <c r="AD207" s="84"/>
      <c r="AG207" s="84"/>
      <c r="AJ207" s="84"/>
      <c r="AM207" s="84"/>
      <c r="AP207" s="84"/>
      <c r="AS207" s="84"/>
      <c r="AV207" s="84"/>
      <c r="AY207" s="84"/>
      <c r="BB207" s="84"/>
      <c r="BE207" s="84"/>
      <c r="BH207" s="84"/>
      <c r="BK207" s="84"/>
      <c r="BN207" s="84"/>
      <c r="BQ207" s="84"/>
      <c r="BT207" s="84"/>
      <c r="BW207" s="84"/>
      <c r="BZ207" s="84"/>
      <c r="CC207" s="84"/>
      <c r="CF207" s="84"/>
      <c r="CI207" s="84"/>
      <c r="CL207" s="84"/>
      <c r="CO207" s="84"/>
      <c r="CR207" s="84"/>
      <c r="CU207" s="84"/>
      <c r="CX207" s="84"/>
      <c r="DA207" s="84"/>
      <c r="DD207" s="84"/>
      <c r="DG207" s="84"/>
      <c r="DJ207" s="84"/>
      <c r="DM207" s="84"/>
      <c r="DP207" s="84"/>
      <c r="DS207" s="84"/>
      <c r="DV207" s="84"/>
      <c r="DY207" s="84"/>
      <c r="EB207" s="84"/>
      <c r="EE207" s="84"/>
      <c r="EH207" s="84"/>
      <c r="EK207" s="84"/>
      <c r="EN207" s="84"/>
      <c r="EQ207" s="84"/>
      <c r="ET207" s="84"/>
      <c r="EW207" s="84"/>
      <c r="EZ207" s="84"/>
      <c r="FC207" s="84"/>
      <c r="FF207" s="84"/>
      <c r="FI207" s="84"/>
      <c r="FL207" s="84"/>
      <c r="FO207" s="84"/>
      <c r="FR207" s="84"/>
      <c r="FU207" s="84"/>
      <c r="FX207" s="84"/>
      <c r="GA207" s="84"/>
      <c r="GD207" s="84"/>
      <c r="GG207" s="84"/>
      <c r="GJ207" s="84"/>
      <c r="GM207" s="84"/>
      <c r="GP207" s="84"/>
      <c r="GS207" s="84"/>
      <c r="GV207" s="84"/>
      <c r="GY207" s="84"/>
      <c r="HB207" s="84"/>
      <c r="HE207" s="84"/>
      <c r="HH207" s="84"/>
      <c r="HK207" s="84"/>
      <c r="HN207" s="84"/>
      <c r="HQ207" s="84"/>
      <c r="HT207" s="84"/>
      <c r="HW207" s="84"/>
      <c r="HZ207" s="84"/>
      <c r="IC207" s="84"/>
      <c r="IF207" s="84"/>
      <c r="II207" s="84"/>
      <c r="IL207" s="84"/>
      <c r="IO207" s="84"/>
      <c r="IR207" s="84"/>
      <c r="IU207" s="84"/>
    </row>
    <row r="208" spans="18:255" ht="15">
      <c r="R208" s="84"/>
      <c r="U208" s="84"/>
      <c r="X208" s="84"/>
      <c r="AA208" s="84"/>
      <c r="AD208" s="84"/>
      <c r="AG208" s="84"/>
      <c r="AJ208" s="84"/>
      <c r="AM208" s="84"/>
      <c r="AP208" s="84"/>
      <c r="AS208" s="84"/>
      <c r="AV208" s="84"/>
      <c r="AY208" s="84"/>
      <c r="BB208" s="84"/>
      <c r="BE208" s="84"/>
      <c r="BH208" s="84"/>
      <c r="BK208" s="84"/>
      <c r="BN208" s="84"/>
      <c r="BQ208" s="84"/>
      <c r="BT208" s="84"/>
      <c r="BW208" s="84"/>
      <c r="BZ208" s="84"/>
      <c r="CC208" s="84"/>
      <c r="CF208" s="84"/>
      <c r="CI208" s="84"/>
      <c r="CL208" s="84"/>
      <c r="CO208" s="84"/>
      <c r="CR208" s="84"/>
      <c r="CU208" s="84"/>
      <c r="CX208" s="84"/>
      <c r="DA208" s="84"/>
      <c r="DD208" s="84"/>
      <c r="DG208" s="84"/>
      <c r="DJ208" s="84"/>
      <c r="DM208" s="84"/>
      <c r="DP208" s="84"/>
      <c r="DS208" s="84"/>
      <c r="DV208" s="84"/>
      <c r="DY208" s="84"/>
      <c r="EB208" s="84"/>
      <c r="EE208" s="84"/>
      <c r="EH208" s="84"/>
      <c r="EK208" s="84"/>
      <c r="EN208" s="84"/>
      <c r="EQ208" s="84"/>
      <c r="ET208" s="84"/>
      <c r="EW208" s="84"/>
      <c r="EZ208" s="84"/>
      <c r="FC208" s="84"/>
      <c r="FF208" s="84"/>
      <c r="FI208" s="84"/>
      <c r="FL208" s="84"/>
      <c r="FO208" s="84"/>
      <c r="FR208" s="84"/>
      <c r="FU208" s="84"/>
      <c r="FX208" s="84"/>
      <c r="GA208" s="84"/>
      <c r="GD208" s="84"/>
      <c r="GG208" s="84"/>
      <c r="GJ208" s="84"/>
      <c r="GM208" s="84"/>
      <c r="GP208" s="84"/>
      <c r="GS208" s="84"/>
      <c r="GV208" s="84"/>
      <c r="GY208" s="84"/>
      <c r="HB208" s="84"/>
      <c r="HE208" s="84"/>
      <c r="HH208" s="84"/>
      <c r="HK208" s="84"/>
      <c r="HN208" s="84"/>
      <c r="HQ208" s="84"/>
      <c r="HT208" s="84"/>
      <c r="HW208" s="84"/>
      <c r="HZ208" s="84"/>
      <c r="IC208" s="84"/>
      <c r="IF208" s="84"/>
      <c r="II208" s="84"/>
      <c r="IL208" s="84"/>
      <c r="IO208" s="84"/>
      <c r="IR208" s="84"/>
      <c r="IU208" s="84"/>
    </row>
    <row r="209" spans="18:255" ht="15">
      <c r="R209" s="84"/>
      <c r="U209" s="84"/>
      <c r="X209" s="84"/>
      <c r="AA209" s="84"/>
      <c r="AD209" s="84"/>
      <c r="AG209" s="84"/>
      <c r="AJ209" s="84"/>
      <c r="AM209" s="84"/>
      <c r="AP209" s="84"/>
      <c r="AS209" s="84"/>
      <c r="AV209" s="84"/>
      <c r="AY209" s="84"/>
      <c r="BB209" s="84"/>
      <c r="BE209" s="84"/>
      <c r="BH209" s="84"/>
      <c r="BK209" s="84"/>
      <c r="BN209" s="84"/>
      <c r="BQ209" s="84"/>
      <c r="BT209" s="84"/>
      <c r="BW209" s="84"/>
      <c r="BZ209" s="84"/>
      <c r="CC209" s="84"/>
      <c r="CF209" s="84"/>
      <c r="CI209" s="84"/>
      <c r="CL209" s="84"/>
      <c r="CO209" s="84"/>
      <c r="CR209" s="84"/>
      <c r="CU209" s="84"/>
      <c r="CX209" s="84"/>
      <c r="DA209" s="84"/>
      <c r="DD209" s="84"/>
      <c r="DG209" s="84"/>
      <c r="DJ209" s="84"/>
      <c r="DM209" s="84"/>
      <c r="DP209" s="84"/>
      <c r="DS209" s="84"/>
      <c r="DV209" s="84"/>
      <c r="DY209" s="84"/>
      <c r="EB209" s="84"/>
      <c r="EE209" s="84"/>
      <c r="EH209" s="84"/>
      <c r="EK209" s="84"/>
      <c r="EN209" s="84"/>
      <c r="EQ209" s="84"/>
      <c r="ET209" s="84"/>
      <c r="EW209" s="84"/>
      <c r="EZ209" s="84"/>
      <c r="FC209" s="84"/>
      <c r="FF209" s="84"/>
      <c r="FI209" s="84"/>
      <c r="FL209" s="84"/>
      <c r="FO209" s="84"/>
      <c r="FR209" s="84"/>
      <c r="FU209" s="84"/>
      <c r="FX209" s="84"/>
      <c r="GA209" s="84"/>
      <c r="GD209" s="84"/>
      <c r="GG209" s="84"/>
      <c r="GJ209" s="84"/>
      <c r="GM209" s="84"/>
      <c r="GP209" s="84"/>
      <c r="GS209" s="84"/>
      <c r="GV209" s="84"/>
      <c r="GY209" s="84"/>
      <c r="HB209" s="84"/>
      <c r="HE209" s="84"/>
      <c r="HH209" s="84"/>
      <c r="HK209" s="84"/>
      <c r="HN209" s="84"/>
      <c r="HQ209" s="84"/>
      <c r="HT209" s="84"/>
      <c r="HW209" s="84"/>
      <c r="HZ209" s="84"/>
      <c r="IC209" s="84"/>
      <c r="IF209" s="84"/>
      <c r="II209" s="84"/>
      <c r="IL209" s="84"/>
      <c r="IO209" s="84"/>
      <c r="IR209" s="84"/>
      <c r="IU209" s="84"/>
    </row>
    <row r="578" spans="3:13" ht="15"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</row>
    <row r="579" spans="3:13" ht="15"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</row>
    <row r="580" spans="3:13" ht="15"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</row>
    <row r="581" spans="3:13" ht="15"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</row>
    <row r="582" spans="3:13" ht="15"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</row>
    <row r="583" spans="3:13" ht="15"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</row>
    <row r="584" spans="3:13" ht="15"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</row>
    <row r="585" spans="3:13" ht="15"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</row>
    <row r="586" spans="3:13" ht="15"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</row>
    <row r="587" spans="3:13" ht="15"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</row>
    <row r="588" spans="3:13" ht="15"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</row>
    <row r="589" spans="3:13" ht="15"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</row>
    <row r="590" spans="3:13" ht="15"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</row>
    <row r="591" spans="3:13" ht="15"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</row>
    <row r="592" spans="3:13" ht="15"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</row>
    <row r="593" spans="3:13" ht="15"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</row>
    <row r="594" spans="3:13" ht="15"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</row>
    <row r="595" spans="3:13" ht="15"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</row>
    <row r="596" spans="3:13" ht="15"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</row>
    <row r="597" spans="3:13" ht="15"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</row>
    <row r="598" spans="3:13" ht="15"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</row>
    <row r="599" spans="3:13" ht="15"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</row>
    <row r="600" spans="3:13" ht="15"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</row>
    <row r="601" spans="3:13" ht="15"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</row>
    <row r="602" spans="3:13" ht="15"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</row>
    <row r="603" spans="3:13" ht="15"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</row>
    <row r="604" spans="3:13" ht="15"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</row>
    <row r="605" spans="3:13" ht="15"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</row>
    <row r="606" spans="3:13" ht="15"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</row>
    <row r="607" spans="3:13" ht="15"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</row>
    <row r="608" spans="3:13" ht="15"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</row>
    <row r="609" spans="3:13" ht="15"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</row>
    <row r="610" spans="3:13" ht="15"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</row>
    <row r="611" spans="3:13" ht="15"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</row>
    <row r="612" spans="3:13" ht="15"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</row>
    <row r="613" spans="3:13" ht="15"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</row>
    <row r="614" spans="3:13" ht="15"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</row>
    <row r="615" spans="3:13" ht="15"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</row>
    <row r="616" spans="3:13" ht="15"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</row>
    <row r="617" spans="3:13" ht="15"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</row>
    <row r="618" spans="3:13" ht="15"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</row>
    <row r="619" spans="3:13" ht="15"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</row>
  </sheetData>
  <sheetProtection/>
  <mergeCells count="7">
    <mergeCell ref="A2:L2"/>
    <mergeCell ref="A3:L3"/>
    <mergeCell ref="A6:A7"/>
    <mergeCell ref="C6:C7"/>
    <mergeCell ref="D6:D7"/>
    <mergeCell ref="F6:K6"/>
    <mergeCell ref="L6:L7"/>
  </mergeCells>
  <printOptions/>
  <pageMargins left="0.2" right="0.2" top="0.27" bottom="0.3" header="0.3" footer="0.3"/>
  <pageSetup fitToWidth="0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0">
      <selection activeCell="E8" sqref="E8"/>
    </sheetView>
  </sheetViews>
  <sheetFormatPr defaultColWidth="8.875" defaultRowHeight="15.75"/>
  <cols>
    <col min="1" max="1" width="8.875" style="0" customWidth="1"/>
    <col min="2" max="2" width="37.125" style="0" customWidth="1"/>
    <col min="3" max="7" width="8.875" style="0" customWidth="1"/>
    <col min="8" max="8" width="11.125" style="0" customWidth="1"/>
    <col min="9" max="9" width="12.00390625" style="0" customWidth="1"/>
    <col min="10" max="11" width="8.875" style="0" customWidth="1"/>
    <col min="12" max="12" width="6.125" style="0" customWidth="1"/>
  </cols>
  <sheetData>
    <row r="1" ht="30.75" customHeight="1">
      <c r="I1" s="162" t="s">
        <v>406</v>
      </c>
    </row>
    <row r="2" spans="1:12" ht="15.75">
      <c r="A2" s="365" t="s">
        <v>436</v>
      </c>
      <c r="B2" s="365"/>
      <c r="C2" s="365"/>
      <c r="D2" s="365"/>
      <c r="E2" s="365"/>
      <c r="F2" s="365"/>
      <c r="G2" s="365"/>
      <c r="H2" s="365"/>
      <c r="I2" s="365"/>
      <c r="J2" s="365"/>
      <c r="K2" s="158"/>
      <c r="L2" s="158"/>
    </row>
    <row r="3" spans="1:12" ht="15.75">
      <c r="A3" s="365" t="s">
        <v>435</v>
      </c>
      <c r="B3" s="365"/>
      <c r="C3" s="365"/>
      <c r="D3" s="365"/>
      <c r="E3" s="365"/>
      <c r="F3" s="365"/>
      <c r="G3" s="365"/>
      <c r="H3" s="365"/>
      <c r="I3" s="365"/>
      <c r="J3" s="365"/>
      <c r="K3" s="159"/>
      <c r="L3" s="159"/>
    </row>
    <row r="4" spans="1:12" ht="15.75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 thickTop="1">
      <c r="A5" s="372" t="s">
        <v>0</v>
      </c>
      <c r="B5" s="17" t="s">
        <v>102</v>
      </c>
      <c r="C5" s="374" t="s">
        <v>103</v>
      </c>
      <c r="D5" s="376" t="s">
        <v>133</v>
      </c>
      <c r="E5" s="366" t="s">
        <v>134</v>
      </c>
      <c r="F5" s="368" t="s">
        <v>135</v>
      </c>
      <c r="G5" s="368" t="s">
        <v>136</v>
      </c>
      <c r="H5" s="368" t="s">
        <v>137</v>
      </c>
      <c r="I5" s="370" t="s">
        <v>138</v>
      </c>
      <c r="J5" s="41" t="s">
        <v>101</v>
      </c>
      <c r="K5" s="100"/>
      <c r="L5" s="100"/>
    </row>
    <row r="6" spans="1:12" ht="30.75" customHeight="1">
      <c r="A6" s="373"/>
      <c r="B6" s="18" t="s">
        <v>104</v>
      </c>
      <c r="C6" s="375"/>
      <c r="D6" s="377"/>
      <c r="E6" s="367"/>
      <c r="F6" s="369"/>
      <c r="G6" s="369"/>
      <c r="H6" s="369"/>
      <c r="I6" s="371"/>
      <c r="J6" s="36"/>
      <c r="K6" s="100"/>
      <c r="L6" s="100"/>
    </row>
    <row r="7" spans="1:12" ht="1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36"/>
      <c r="K7" s="100"/>
      <c r="L7" s="100"/>
    </row>
    <row r="8" spans="1:12" ht="15">
      <c r="A8" s="21" t="s">
        <v>106</v>
      </c>
      <c r="B8" s="22" t="s">
        <v>107</v>
      </c>
      <c r="C8" s="23"/>
      <c r="D8" s="23"/>
      <c r="E8" s="23"/>
      <c r="F8" s="23"/>
      <c r="G8" s="23"/>
      <c r="H8" s="23"/>
      <c r="I8" s="23"/>
      <c r="J8" s="36"/>
      <c r="K8" s="100"/>
      <c r="L8" s="100"/>
    </row>
    <row r="9" spans="1:12" ht="15">
      <c r="A9" s="24">
        <v>1</v>
      </c>
      <c r="B9" s="25" t="s">
        <v>108</v>
      </c>
      <c r="C9" s="26" t="s">
        <v>109</v>
      </c>
      <c r="D9" s="26">
        <v>45</v>
      </c>
      <c r="E9" s="26">
        <v>42</v>
      </c>
      <c r="F9" s="26">
        <v>42</v>
      </c>
      <c r="G9" s="26">
        <v>41</v>
      </c>
      <c r="H9" s="26">
        <v>40</v>
      </c>
      <c r="I9" s="26">
        <v>38</v>
      </c>
      <c r="J9" s="36"/>
      <c r="K9" s="100"/>
      <c r="L9" s="100"/>
    </row>
    <row r="10" spans="1:12" ht="15">
      <c r="A10" s="24"/>
      <c r="B10" s="25" t="s">
        <v>110</v>
      </c>
      <c r="C10" s="26" t="s">
        <v>111</v>
      </c>
      <c r="D10" s="26">
        <v>242</v>
      </c>
      <c r="E10" s="26">
        <v>248</v>
      </c>
      <c r="F10" s="26">
        <v>247</v>
      </c>
      <c r="G10" s="26">
        <v>243</v>
      </c>
      <c r="H10" s="26">
        <v>228</v>
      </c>
      <c r="I10" s="26">
        <v>228</v>
      </c>
      <c r="J10" s="36"/>
      <c r="K10" s="100"/>
      <c r="L10" s="100"/>
    </row>
    <row r="11" spans="1:12" ht="15">
      <c r="A11" s="24">
        <v>2</v>
      </c>
      <c r="B11" s="25" t="s">
        <v>112</v>
      </c>
      <c r="C11" s="26" t="s">
        <v>113</v>
      </c>
      <c r="D11" s="27">
        <v>3418</v>
      </c>
      <c r="E11" s="27">
        <v>3584</v>
      </c>
      <c r="F11" s="27">
        <v>3731</v>
      </c>
      <c r="G11" s="27">
        <v>3840</v>
      </c>
      <c r="H11" s="27">
        <v>4032</v>
      </c>
      <c r="I11" s="98" t="s">
        <v>408</v>
      </c>
      <c r="J11" s="36"/>
      <c r="K11" s="100"/>
      <c r="L11" s="100"/>
    </row>
    <row r="12" spans="1:12" ht="15">
      <c r="A12" s="24">
        <v>3</v>
      </c>
      <c r="B12" s="25" t="s">
        <v>114</v>
      </c>
      <c r="C12" s="26" t="s">
        <v>113</v>
      </c>
      <c r="D12" s="26">
        <v>169</v>
      </c>
      <c r="E12" s="26">
        <v>172</v>
      </c>
      <c r="F12" s="26">
        <v>188</v>
      </c>
      <c r="G12" s="26">
        <v>185</v>
      </c>
      <c r="H12" s="26">
        <v>192</v>
      </c>
      <c r="I12" s="98" t="s">
        <v>409</v>
      </c>
      <c r="J12" s="36"/>
      <c r="K12" s="100"/>
      <c r="L12" s="100"/>
    </row>
    <row r="13" spans="1:12" ht="15">
      <c r="A13" s="24">
        <v>4</v>
      </c>
      <c r="B13" s="25" t="s">
        <v>115</v>
      </c>
      <c r="C13" s="26" t="s">
        <v>116</v>
      </c>
      <c r="D13" s="26">
        <v>5.17</v>
      </c>
      <c r="E13" s="26">
        <v>5.03</v>
      </c>
      <c r="F13" s="26">
        <v>5.25</v>
      </c>
      <c r="G13" s="26">
        <v>5.01</v>
      </c>
      <c r="H13" s="26">
        <v>5</v>
      </c>
      <c r="I13" s="26" t="s">
        <v>410</v>
      </c>
      <c r="J13" s="36"/>
      <c r="K13" s="100"/>
      <c r="L13" s="100"/>
    </row>
    <row r="14" spans="1:12" ht="15">
      <c r="A14" s="24">
        <v>5</v>
      </c>
      <c r="B14" s="25" t="s">
        <v>117</v>
      </c>
      <c r="C14" s="26"/>
      <c r="D14" s="26"/>
      <c r="E14" s="26"/>
      <c r="F14" s="26"/>
      <c r="G14" s="26"/>
      <c r="H14" s="26"/>
      <c r="I14" s="26"/>
      <c r="J14" s="36"/>
      <c r="K14" s="100"/>
      <c r="L14" s="100"/>
    </row>
    <row r="15" spans="1:12" ht="15">
      <c r="A15" s="24" t="s">
        <v>118</v>
      </c>
      <c r="B15" s="28" t="s">
        <v>119</v>
      </c>
      <c r="C15" s="26" t="s">
        <v>109</v>
      </c>
      <c r="D15" s="29">
        <v>45</v>
      </c>
      <c r="E15" s="29">
        <v>42</v>
      </c>
      <c r="F15" s="29">
        <v>42</v>
      </c>
      <c r="G15" s="29">
        <v>41</v>
      </c>
      <c r="H15" s="29">
        <v>40</v>
      </c>
      <c r="I15" s="29">
        <v>38</v>
      </c>
      <c r="J15" s="36"/>
      <c r="K15" s="100"/>
      <c r="L15" s="100"/>
    </row>
    <row r="16" spans="1:12" ht="15">
      <c r="A16" s="24" t="s">
        <v>120</v>
      </c>
      <c r="B16" s="25" t="s">
        <v>121</v>
      </c>
      <c r="C16" s="26"/>
      <c r="D16" s="30"/>
      <c r="E16" s="30"/>
      <c r="F16" s="30"/>
      <c r="G16" s="30"/>
      <c r="H16" s="30"/>
      <c r="I16" s="30"/>
      <c r="J16" s="36"/>
      <c r="K16" s="100"/>
      <c r="L16" s="100"/>
    </row>
    <row r="17" spans="1:12" ht="15">
      <c r="A17" s="24"/>
      <c r="B17" s="31" t="s">
        <v>122</v>
      </c>
      <c r="C17" s="26" t="s">
        <v>109</v>
      </c>
      <c r="D17" s="32">
        <v>23</v>
      </c>
      <c r="E17" s="32">
        <v>21</v>
      </c>
      <c r="F17" s="32">
        <v>21</v>
      </c>
      <c r="G17" s="32">
        <v>7</v>
      </c>
      <c r="H17" s="32">
        <v>7</v>
      </c>
      <c r="I17" s="32">
        <v>7</v>
      </c>
      <c r="J17" s="36"/>
      <c r="K17" s="100"/>
      <c r="L17" s="100"/>
    </row>
    <row r="18" spans="1:12" ht="15">
      <c r="A18" s="24"/>
      <c r="B18" s="31" t="s">
        <v>123</v>
      </c>
      <c r="C18" s="26" t="s">
        <v>109</v>
      </c>
      <c r="D18" s="33">
        <v>22</v>
      </c>
      <c r="E18" s="33">
        <v>20</v>
      </c>
      <c r="F18" s="26">
        <v>21</v>
      </c>
      <c r="G18" s="34">
        <v>34</v>
      </c>
      <c r="H18" s="34">
        <v>33</v>
      </c>
      <c r="I18" s="26">
        <v>32</v>
      </c>
      <c r="J18" s="36"/>
      <c r="K18" s="100"/>
      <c r="L18" s="100"/>
    </row>
    <row r="19" spans="1:12" ht="15">
      <c r="A19" s="24"/>
      <c r="B19" s="31" t="s">
        <v>124</v>
      </c>
      <c r="C19" s="26" t="s">
        <v>109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26">
        <v>0</v>
      </c>
      <c r="J19" s="36"/>
      <c r="K19" s="100"/>
      <c r="L19" s="100"/>
    </row>
    <row r="20" spans="1:12" ht="15">
      <c r="A20" s="24"/>
      <c r="B20" s="31" t="s">
        <v>125</v>
      </c>
      <c r="C20" s="26" t="s">
        <v>109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6">
        <v>0</v>
      </c>
      <c r="J20" s="36"/>
      <c r="K20" s="100"/>
      <c r="L20" s="100"/>
    </row>
    <row r="21" spans="1:12" ht="15">
      <c r="A21" s="24" t="s">
        <v>120</v>
      </c>
      <c r="B21" s="25" t="s">
        <v>126</v>
      </c>
      <c r="C21" s="26"/>
      <c r="D21" s="26"/>
      <c r="E21" s="26"/>
      <c r="F21" s="26"/>
      <c r="G21" s="26"/>
      <c r="H21" s="26"/>
      <c r="I21" s="26"/>
      <c r="J21" s="36"/>
      <c r="K21" s="100"/>
      <c r="L21" s="100"/>
    </row>
    <row r="22" spans="1:12" ht="15">
      <c r="A22" s="24" t="s">
        <v>127</v>
      </c>
      <c r="B22" s="25" t="s">
        <v>119</v>
      </c>
      <c r="C22" s="26" t="s">
        <v>128</v>
      </c>
      <c r="D22" s="27">
        <v>3140</v>
      </c>
      <c r="E22" s="27">
        <v>3326</v>
      </c>
      <c r="F22" s="27">
        <v>3425</v>
      </c>
      <c r="G22" s="27">
        <v>3559</v>
      </c>
      <c r="H22" s="27"/>
      <c r="I22" s="26"/>
      <c r="J22" s="36"/>
      <c r="K22" s="100"/>
      <c r="L22" s="100"/>
    </row>
    <row r="23" spans="1:12" ht="15">
      <c r="A23" s="24"/>
      <c r="B23" s="31" t="s">
        <v>129</v>
      </c>
      <c r="C23" s="26" t="s">
        <v>116</v>
      </c>
      <c r="D23" s="26">
        <v>12.07</v>
      </c>
      <c r="E23" s="26">
        <v>12.78</v>
      </c>
      <c r="F23" s="26">
        <v>12.88</v>
      </c>
      <c r="G23" s="26">
        <v>13.71</v>
      </c>
      <c r="H23" s="99">
        <v>0.2</v>
      </c>
      <c r="I23" s="99">
        <v>0.2</v>
      </c>
      <c r="J23" s="36"/>
      <c r="K23" s="100"/>
      <c r="L23" s="100"/>
    </row>
    <row r="24" spans="1:12" ht="15">
      <c r="A24" s="24"/>
      <c r="B24" s="31" t="s">
        <v>130</v>
      </c>
      <c r="C24" s="26" t="s">
        <v>116</v>
      </c>
      <c r="D24" s="26">
        <v>75.76</v>
      </c>
      <c r="E24" s="26">
        <v>78.2</v>
      </c>
      <c r="F24" s="26">
        <v>78.3</v>
      </c>
      <c r="G24" s="26">
        <v>79.29</v>
      </c>
      <c r="H24" s="26">
        <v>74</v>
      </c>
      <c r="I24" s="26">
        <v>75</v>
      </c>
      <c r="J24" s="36"/>
      <c r="K24" s="100"/>
      <c r="L24" s="100"/>
    </row>
    <row r="25" spans="1:12" ht="15">
      <c r="A25" s="24"/>
      <c r="B25" s="31" t="s">
        <v>131</v>
      </c>
      <c r="C25" s="26" t="s">
        <v>116</v>
      </c>
      <c r="D25" s="26">
        <v>11.24</v>
      </c>
      <c r="E25" s="26">
        <v>8.78</v>
      </c>
      <c r="F25" s="26">
        <v>7.8</v>
      </c>
      <c r="G25" s="26">
        <v>6.69</v>
      </c>
      <c r="H25" s="26">
        <v>5</v>
      </c>
      <c r="I25" s="26">
        <v>4.5</v>
      </c>
      <c r="J25" s="36"/>
      <c r="K25" s="100"/>
      <c r="L25" s="100"/>
    </row>
    <row r="26" spans="1:12" ht="15.75" thickBot="1">
      <c r="A26" s="37"/>
      <c r="B26" s="38" t="s">
        <v>132</v>
      </c>
      <c r="C26" s="39" t="s">
        <v>116</v>
      </c>
      <c r="D26" s="39">
        <v>0.64</v>
      </c>
      <c r="E26" s="39">
        <v>0.24</v>
      </c>
      <c r="F26" s="39">
        <v>0.5</v>
      </c>
      <c r="G26" s="39">
        <v>0.31</v>
      </c>
      <c r="H26" s="39">
        <v>1</v>
      </c>
      <c r="I26" s="39">
        <v>0.3</v>
      </c>
      <c r="J26" s="40"/>
      <c r="K26" s="100"/>
      <c r="L26" s="100"/>
    </row>
    <row r="27" spans="1:12" ht="15.75" thickTop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sheetProtection/>
  <mergeCells count="10">
    <mergeCell ref="A2:J2"/>
    <mergeCell ref="A3:J3"/>
    <mergeCell ref="E5:E6"/>
    <mergeCell ref="F5:F6"/>
    <mergeCell ref="G5:G6"/>
    <mergeCell ref="H5:H6"/>
    <mergeCell ref="I5:I6"/>
    <mergeCell ref="A5:A6"/>
    <mergeCell ref="C5:C6"/>
    <mergeCell ref="D5:D6"/>
  </mergeCells>
  <printOptions/>
  <pageMargins left="0.95" right="0.2" top="0.32" bottom="0.75" header="0.3" footer="0.3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8" sqref="G8"/>
    </sheetView>
  </sheetViews>
  <sheetFormatPr defaultColWidth="8.00390625" defaultRowHeight="15.75"/>
  <cols>
    <col min="1" max="1" width="7.50390625" style="42" customWidth="1"/>
    <col min="2" max="2" width="47.375" style="42" customWidth="1"/>
    <col min="3" max="3" width="11.375" style="42" customWidth="1"/>
    <col min="4" max="4" width="10.125" style="42" customWidth="1"/>
    <col min="5" max="7" width="8.125" style="42" customWidth="1"/>
    <col min="8" max="9" width="9.625" style="42" customWidth="1"/>
    <col min="10" max="16384" width="8.00390625" style="42" customWidth="1"/>
  </cols>
  <sheetData>
    <row r="1" spans="8:9" ht="18.75" customHeight="1">
      <c r="H1" s="160"/>
      <c r="I1" s="161" t="s">
        <v>407</v>
      </c>
    </row>
    <row r="2" spans="1:10" ht="59.25" customHeight="1">
      <c r="A2" s="378" t="s">
        <v>434</v>
      </c>
      <c r="B2" s="378"/>
      <c r="C2" s="378"/>
      <c r="D2" s="378"/>
      <c r="E2" s="378"/>
      <c r="F2" s="378"/>
      <c r="G2" s="378"/>
      <c r="H2" s="378"/>
      <c r="I2" s="378"/>
      <c r="J2" s="378"/>
    </row>
    <row r="3" ht="5.25" customHeight="1" thickBot="1"/>
    <row r="4" spans="1:10" s="43" customFormat="1" ht="30.75" customHeight="1" thickBot="1" thickTop="1">
      <c r="A4" s="69" t="s">
        <v>139</v>
      </c>
      <c r="B4" s="70" t="s">
        <v>140</v>
      </c>
      <c r="C4" s="70" t="s">
        <v>141</v>
      </c>
      <c r="D4" s="70" t="s">
        <v>142</v>
      </c>
      <c r="E4" s="70">
        <v>2016</v>
      </c>
      <c r="F4" s="70">
        <v>2017</v>
      </c>
      <c r="G4" s="70">
        <v>2018</v>
      </c>
      <c r="H4" s="70">
        <v>2019</v>
      </c>
      <c r="I4" s="71" t="s">
        <v>174</v>
      </c>
      <c r="J4" s="72" t="s">
        <v>101</v>
      </c>
    </row>
    <row r="5" spans="1:10" s="43" customFormat="1" ht="24" customHeight="1">
      <c r="A5" s="64">
        <v>1</v>
      </c>
      <c r="B5" s="65" t="s">
        <v>143</v>
      </c>
      <c r="C5" s="66">
        <f aca="true" t="shared" si="0" ref="C5:H5">C6+C12</f>
        <v>94</v>
      </c>
      <c r="D5" s="66">
        <f t="shared" si="0"/>
        <v>1</v>
      </c>
      <c r="E5" s="66">
        <f t="shared" si="0"/>
        <v>29</v>
      </c>
      <c r="F5" s="66">
        <f t="shared" si="0"/>
        <v>26</v>
      </c>
      <c r="G5" s="66">
        <f t="shared" si="0"/>
        <v>20</v>
      </c>
      <c r="H5" s="66">
        <f t="shared" si="0"/>
        <v>18</v>
      </c>
      <c r="I5" s="67"/>
      <c r="J5" s="68"/>
    </row>
    <row r="6" spans="1:10" s="43" customFormat="1" ht="24" customHeight="1">
      <c r="A6" s="49" t="s">
        <v>144</v>
      </c>
      <c r="B6" s="50" t="s">
        <v>145</v>
      </c>
      <c r="C6" s="47">
        <f aca="true" t="shared" si="1" ref="C6:H6">SUM(C8:C11)</f>
        <v>80</v>
      </c>
      <c r="D6" s="47">
        <f t="shared" si="1"/>
        <v>0</v>
      </c>
      <c r="E6" s="47">
        <f t="shared" si="1"/>
        <v>24</v>
      </c>
      <c r="F6" s="47">
        <f t="shared" si="1"/>
        <v>22</v>
      </c>
      <c r="G6" s="47">
        <f t="shared" si="1"/>
        <v>18</v>
      </c>
      <c r="H6" s="47">
        <f t="shared" si="1"/>
        <v>16</v>
      </c>
      <c r="I6" s="47"/>
      <c r="J6" s="48"/>
    </row>
    <row r="7" spans="1:10" s="43" customFormat="1" ht="24" customHeight="1">
      <c r="A7" s="44"/>
      <c r="B7" s="51" t="s">
        <v>146</v>
      </c>
      <c r="C7" s="46"/>
      <c r="D7" s="52"/>
      <c r="E7" s="52"/>
      <c r="F7" s="52"/>
      <c r="G7" s="52"/>
      <c r="H7" s="52"/>
      <c r="I7" s="47"/>
      <c r="J7" s="48"/>
    </row>
    <row r="8" spans="1:10" s="43" customFormat="1" ht="24" customHeight="1">
      <c r="A8" s="44"/>
      <c r="B8" s="51" t="s">
        <v>147</v>
      </c>
      <c r="C8" s="46">
        <f>SUM(D8:H8)</f>
        <v>7</v>
      </c>
      <c r="D8" s="53">
        <v>0</v>
      </c>
      <c r="E8" s="53">
        <v>3</v>
      </c>
      <c r="F8" s="53">
        <v>2</v>
      </c>
      <c r="G8" s="53">
        <v>1</v>
      </c>
      <c r="H8" s="54">
        <v>1</v>
      </c>
      <c r="I8" s="47"/>
      <c r="J8" s="48"/>
    </row>
    <row r="9" spans="1:10" s="43" customFormat="1" ht="24" customHeight="1">
      <c r="A9" s="44"/>
      <c r="B9" s="51" t="s">
        <v>148</v>
      </c>
      <c r="C9" s="46">
        <f>SUM(D9:H9)</f>
        <v>70</v>
      </c>
      <c r="D9" s="52">
        <v>0</v>
      </c>
      <c r="E9" s="52">
        <v>21</v>
      </c>
      <c r="F9" s="52">
        <v>19</v>
      </c>
      <c r="G9" s="52">
        <v>16</v>
      </c>
      <c r="H9" s="52">
        <v>14</v>
      </c>
      <c r="I9" s="47"/>
      <c r="J9" s="48"/>
    </row>
    <row r="10" spans="1:10" s="43" customFormat="1" ht="24" customHeight="1">
      <c r="A10" s="44"/>
      <c r="B10" s="51" t="s">
        <v>149</v>
      </c>
      <c r="C10" s="46">
        <f>SUM(D10:H10)</f>
        <v>3</v>
      </c>
      <c r="D10" s="52">
        <v>0</v>
      </c>
      <c r="E10" s="52">
        <v>0</v>
      </c>
      <c r="F10" s="52">
        <v>1</v>
      </c>
      <c r="G10" s="52">
        <v>1</v>
      </c>
      <c r="H10" s="52">
        <v>1</v>
      </c>
      <c r="I10" s="47"/>
      <c r="J10" s="48"/>
    </row>
    <row r="11" spans="1:10" s="43" customFormat="1" ht="24" customHeight="1">
      <c r="A11" s="44"/>
      <c r="B11" s="55" t="s">
        <v>150</v>
      </c>
      <c r="C11" s="46">
        <f>SUM(D11:H11)</f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47"/>
      <c r="J11" s="48"/>
    </row>
    <row r="12" spans="1:10" s="43" customFormat="1" ht="24" customHeight="1">
      <c r="A12" s="49" t="s">
        <v>151</v>
      </c>
      <c r="B12" s="50" t="s">
        <v>152</v>
      </c>
      <c r="C12" s="46">
        <f>SUM(D12:H12)</f>
        <v>14</v>
      </c>
      <c r="D12" s="46">
        <f>SUM(D14:D16)</f>
        <v>1</v>
      </c>
      <c r="E12" s="46">
        <f>SUM(E14:E16)</f>
        <v>5</v>
      </c>
      <c r="F12" s="46">
        <f>SUM(F14:F16)</f>
        <v>4</v>
      </c>
      <c r="G12" s="46">
        <f>SUM(G14:G16)</f>
        <v>2</v>
      </c>
      <c r="H12" s="46">
        <f>SUM(H14:H16)</f>
        <v>2</v>
      </c>
      <c r="I12" s="47"/>
      <c r="J12" s="48"/>
    </row>
    <row r="13" spans="1:10" s="43" customFormat="1" ht="23.25" customHeight="1">
      <c r="A13" s="44"/>
      <c r="B13" s="51" t="s">
        <v>146</v>
      </c>
      <c r="C13" s="46"/>
      <c r="D13" s="52"/>
      <c r="E13" s="52"/>
      <c r="F13" s="52"/>
      <c r="G13" s="52"/>
      <c r="H13" s="52"/>
      <c r="I13" s="47"/>
      <c r="J13" s="48"/>
    </row>
    <row r="14" spans="1:10" s="43" customFormat="1" ht="23.25" customHeight="1">
      <c r="A14" s="44"/>
      <c r="B14" s="51" t="s">
        <v>153</v>
      </c>
      <c r="C14" s="46">
        <f>SUM(D14:H14)</f>
        <v>7</v>
      </c>
      <c r="D14" s="53">
        <v>1</v>
      </c>
      <c r="E14" s="53">
        <v>2</v>
      </c>
      <c r="F14" s="53">
        <v>2</v>
      </c>
      <c r="G14" s="53">
        <v>1</v>
      </c>
      <c r="H14" s="54">
        <v>1</v>
      </c>
      <c r="I14" s="47"/>
      <c r="J14" s="48"/>
    </row>
    <row r="15" spans="1:10" s="43" customFormat="1" ht="23.25" customHeight="1">
      <c r="A15" s="44"/>
      <c r="B15" s="51" t="s">
        <v>154</v>
      </c>
      <c r="C15" s="46">
        <f>SUM(D15:H15)</f>
        <v>7</v>
      </c>
      <c r="D15" s="52">
        <v>0</v>
      </c>
      <c r="E15" s="52">
        <v>3</v>
      </c>
      <c r="F15" s="52">
        <v>2</v>
      </c>
      <c r="G15" s="52">
        <v>1</v>
      </c>
      <c r="H15" s="52">
        <v>1</v>
      </c>
      <c r="I15" s="47"/>
      <c r="J15" s="48"/>
    </row>
    <row r="16" spans="1:10" s="43" customFormat="1" ht="23.25" customHeight="1">
      <c r="A16" s="44"/>
      <c r="B16" s="51" t="s">
        <v>155</v>
      </c>
      <c r="C16" s="46">
        <f>SUM(D16:H16)</f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47"/>
      <c r="J16" s="48"/>
    </row>
    <row r="17" spans="1:10" s="43" customFormat="1" ht="33.75" customHeight="1">
      <c r="A17" s="44">
        <v>2</v>
      </c>
      <c r="B17" s="45" t="s">
        <v>156</v>
      </c>
      <c r="C17" s="46">
        <f aca="true" t="shared" si="2" ref="C17:H17">C18+C21</f>
        <v>1776</v>
      </c>
      <c r="D17" s="46">
        <f t="shared" si="2"/>
        <v>145</v>
      </c>
      <c r="E17" s="46">
        <f t="shared" si="2"/>
        <v>275</v>
      </c>
      <c r="F17" s="46">
        <f t="shared" si="2"/>
        <v>557</v>
      </c>
      <c r="G17" s="46">
        <f t="shared" si="2"/>
        <v>511</v>
      </c>
      <c r="H17" s="46">
        <f t="shared" si="2"/>
        <v>288</v>
      </c>
      <c r="I17" s="47"/>
      <c r="J17" s="48"/>
    </row>
    <row r="18" spans="1:10" s="43" customFormat="1" ht="24.75" customHeight="1">
      <c r="A18" s="49" t="s">
        <v>144</v>
      </c>
      <c r="B18" s="50" t="s">
        <v>157</v>
      </c>
      <c r="C18" s="47">
        <f aca="true" t="shared" si="3" ref="C18:C23">SUM(D18:H18)</f>
        <v>947</v>
      </c>
      <c r="D18" s="47">
        <f>D19+D20</f>
        <v>65</v>
      </c>
      <c r="E18" s="47">
        <f>E19+E20</f>
        <v>162</v>
      </c>
      <c r="F18" s="47">
        <f>F19+F20</f>
        <v>302</v>
      </c>
      <c r="G18" s="47">
        <f>G19+G20</f>
        <v>270</v>
      </c>
      <c r="H18" s="47">
        <f>H19+H20</f>
        <v>148</v>
      </c>
      <c r="I18" s="47"/>
      <c r="J18" s="48"/>
    </row>
    <row r="19" spans="1:10" s="43" customFormat="1" ht="24.75" customHeight="1">
      <c r="A19" s="44"/>
      <c r="B19" s="51" t="s">
        <v>158</v>
      </c>
      <c r="C19" s="46">
        <f t="shared" si="3"/>
        <v>726</v>
      </c>
      <c r="D19" s="53">
        <v>59</v>
      </c>
      <c r="E19" s="53">
        <v>130</v>
      </c>
      <c r="F19" s="53">
        <v>218</v>
      </c>
      <c r="G19" s="53">
        <v>197</v>
      </c>
      <c r="H19" s="54">
        <v>122</v>
      </c>
      <c r="I19" s="47"/>
      <c r="J19" s="48"/>
    </row>
    <row r="20" spans="1:10" s="43" customFormat="1" ht="24.75" customHeight="1">
      <c r="A20" s="44"/>
      <c r="B20" s="51" t="s">
        <v>159</v>
      </c>
      <c r="C20" s="46">
        <f t="shared" si="3"/>
        <v>221</v>
      </c>
      <c r="D20" s="52">
        <v>6</v>
      </c>
      <c r="E20" s="52">
        <v>32</v>
      </c>
      <c r="F20" s="52">
        <v>84</v>
      </c>
      <c r="G20" s="52">
        <v>73</v>
      </c>
      <c r="H20" s="52">
        <v>26</v>
      </c>
      <c r="I20" s="47"/>
      <c r="J20" s="48"/>
    </row>
    <row r="21" spans="1:10" s="43" customFormat="1" ht="24.75" customHeight="1">
      <c r="A21" s="49" t="s">
        <v>151</v>
      </c>
      <c r="B21" s="50" t="s">
        <v>160</v>
      </c>
      <c r="C21" s="47">
        <f t="shared" si="3"/>
        <v>829</v>
      </c>
      <c r="D21" s="47">
        <f>D22+D23</f>
        <v>80</v>
      </c>
      <c r="E21" s="47">
        <f>E22+E23</f>
        <v>113</v>
      </c>
      <c r="F21" s="47">
        <f>F22+F23</f>
        <v>255</v>
      </c>
      <c r="G21" s="47">
        <f>G22+G23</f>
        <v>241</v>
      </c>
      <c r="H21" s="47">
        <f>H22+H23</f>
        <v>140</v>
      </c>
      <c r="I21" s="47"/>
      <c r="J21" s="48"/>
    </row>
    <row r="22" spans="1:10" s="43" customFormat="1" ht="24.75" customHeight="1">
      <c r="A22" s="44"/>
      <c r="B22" s="51" t="s">
        <v>161</v>
      </c>
      <c r="C22" s="46">
        <f t="shared" si="3"/>
        <v>606</v>
      </c>
      <c r="D22" s="53">
        <v>72</v>
      </c>
      <c r="E22" s="53">
        <v>92</v>
      </c>
      <c r="F22" s="53">
        <v>173</v>
      </c>
      <c r="G22" s="53">
        <v>155</v>
      </c>
      <c r="H22" s="54">
        <v>114</v>
      </c>
      <c r="I22" s="47"/>
      <c r="J22" s="48"/>
    </row>
    <row r="23" spans="1:10" s="43" customFormat="1" ht="24.75" customHeight="1">
      <c r="A23" s="44"/>
      <c r="B23" s="51" t="s">
        <v>162</v>
      </c>
      <c r="C23" s="46">
        <f t="shared" si="3"/>
        <v>223</v>
      </c>
      <c r="D23" s="52">
        <v>8</v>
      </c>
      <c r="E23" s="52">
        <v>21</v>
      </c>
      <c r="F23" s="52">
        <v>82</v>
      </c>
      <c r="G23" s="52">
        <v>86</v>
      </c>
      <c r="H23" s="52">
        <v>26</v>
      </c>
      <c r="I23" s="47"/>
      <c r="J23" s="48"/>
    </row>
    <row r="24" spans="1:10" s="43" customFormat="1" ht="34.5" customHeight="1">
      <c r="A24" s="44">
        <v>3</v>
      </c>
      <c r="B24" s="45" t="s">
        <v>163</v>
      </c>
      <c r="C24" s="46">
        <f aca="true" t="shared" si="4" ref="C24:H24">C25+C26</f>
        <v>1</v>
      </c>
      <c r="D24" s="46">
        <f t="shared" si="4"/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1</v>
      </c>
      <c r="I24" s="47"/>
      <c r="J24" s="48"/>
    </row>
    <row r="25" spans="1:10" s="43" customFormat="1" ht="27" customHeight="1">
      <c r="A25" s="44"/>
      <c r="B25" s="51" t="s">
        <v>164</v>
      </c>
      <c r="C25" s="46">
        <f>SUM(D25:H25)</f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47"/>
      <c r="J25" s="48"/>
    </row>
    <row r="26" spans="1:10" s="43" customFormat="1" ht="24.75" customHeight="1">
      <c r="A26" s="44"/>
      <c r="B26" s="51" t="s">
        <v>165</v>
      </c>
      <c r="C26" s="46">
        <f>SUM(D26:H26)</f>
        <v>1</v>
      </c>
      <c r="D26" s="52">
        <v>0</v>
      </c>
      <c r="E26" s="52">
        <v>0</v>
      </c>
      <c r="F26" s="52">
        <v>0</v>
      </c>
      <c r="G26" s="52">
        <v>0</v>
      </c>
      <c r="H26" s="52">
        <v>1</v>
      </c>
      <c r="I26" s="47"/>
      <c r="J26" s="48"/>
    </row>
    <row r="27" spans="1:10" s="43" customFormat="1" ht="24.75" customHeight="1">
      <c r="A27" s="44">
        <v>4</v>
      </c>
      <c r="B27" s="45" t="s">
        <v>166</v>
      </c>
      <c r="C27" s="52"/>
      <c r="D27" s="52"/>
      <c r="E27" s="52"/>
      <c r="F27" s="52"/>
      <c r="G27" s="52"/>
      <c r="H27" s="52"/>
      <c r="I27" s="47"/>
      <c r="J27" s="48"/>
    </row>
    <row r="28" spans="1:10" s="43" customFormat="1" ht="24.75" customHeight="1">
      <c r="A28" s="49" t="s">
        <v>144</v>
      </c>
      <c r="B28" s="50" t="s">
        <v>167</v>
      </c>
      <c r="C28" s="47">
        <f aca="true" t="shared" si="5" ref="C28:C35">SUM(D28:H28)</f>
        <v>0</v>
      </c>
      <c r="D28" s="47">
        <f>D29+D30</f>
        <v>0</v>
      </c>
      <c r="E28" s="47">
        <f>E29+E30</f>
        <v>0</v>
      </c>
      <c r="F28" s="47">
        <f>F29+F30</f>
        <v>0</v>
      </c>
      <c r="G28" s="47">
        <f>G29+G30</f>
        <v>0</v>
      </c>
      <c r="H28" s="47">
        <f>H29+H30</f>
        <v>0</v>
      </c>
      <c r="I28" s="47"/>
      <c r="J28" s="48"/>
    </row>
    <row r="29" spans="1:10" s="43" customFormat="1" ht="24.75" customHeight="1">
      <c r="A29" s="44"/>
      <c r="B29" s="56" t="s">
        <v>168</v>
      </c>
      <c r="C29" s="46">
        <f t="shared" si="5"/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47"/>
      <c r="J29" s="48"/>
    </row>
    <row r="30" spans="1:10" s="43" customFormat="1" ht="24.75" customHeight="1">
      <c r="A30" s="44"/>
      <c r="B30" s="56" t="s">
        <v>169</v>
      </c>
      <c r="C30" s="46">
        <f t="shared" si="5"/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47"/>
      <c r="J30" s="48"/>
    </row>
    <row r="31" spans="1:10" s="43" customFormat="1" ht="24.75" customHeight="1">
      <c r="A31" s="49" t="s">
        <v>151</v>
      </c>
      <c r="B31" s="50" t="s">
        <v>170</v>
      </c>
      <c r="C31" s="47">
        <f t="shared" si="5"/>
        <v>106</v>
      </c>
      <c r="D31" s="47">
        <f>SUM(D32:D35)</f>
        <v>6</v>
      </c>
      <c r="E31" s="47">
        <f>SUM(E32:E35)</f>
        <v>14</v>
      </c>
      <c r="F31" s="47">
        <f>SUM(F32:F35)</f>
        <v>19</v>
      </c>
      <c r="G31" s="47">
        <f>SUM(G32:G35)</f>
        <v>29</v>
      </c>
      <c r="H31" s="47">
        <f>SUM(H32:H35)</f>
        <v>38</v>
      </c>
      <c r="I31" s="47"/>
      <c r="J31" s="48"/>
    </row>
    <row r="32" spans="1:10" s="43" customFormat="1" ht="23.25" customHeight="1">
      <c r="A32" s="44"/>
      <c r="B32" s="56" t="s">
        <v>168</v>
      </c>
      <c r="C32" s="46">
        <f t="shared" si="5"/>
        <v>84</v>
      </c>
      <c r="D32" s="53">
        <v>3</v>
      </c>
      <c r="E32" s="53">
        <v>8</v>
      </c>
      <c r="F32" s="53">
        <v>18</v>
      </c>
      <c r="G32" s="53">
        <v>21</v>
      </c>
      <c r="H32" s="54">
        <v>34</v>
      </c>
      <c r="I32" s="47"/>
      <c r="J32" s="48"/>
    </row>
    <row r="33" spans="1:10" s="43" customFormat="1" ht="23.25" customHeight="1">
      <c r="A33" s="44"/>
      <c r="B33" s="56" t="s">
        <v>171</v>
      </c>
      <c r="C33" s="46">
        <f t="shared" si="5"/>
        <v>8</v>
      </c>
      <c r="D33" s="53">
        <v>1</v>
      </c>
      <c r="E33" s="53">
        <v>3</v>
      </c>
      <c r="F33" s="53">
        <v>1</v>
      </c>
      <c r="G33" s="53">
        <v>1</v>
      </c>
      <c r="H33" s="54">
        <v>2</v>
      </c>
      <c r="I33" s="47"/>
      <c r="J33" s="48"/>
    </row>
    <row r="34" spans="1:10" s="43" customFormat="1" ht="23.25" customHeight="1">
      <c r="A34" s="44"/>
      <c r="B34" s="56" t="s">
        <v>172</v>
      </c>
      <c r="C34" s="46">
        <f t="shared" si="5"/>
        <v>0</v>
      </c>
      <c r="D34" s="53">
        <v>0</v>
      </c>
      <c r="E34" s="53">
        <v>0</v>
      </c>
      <c r="F34" s="53">
        <v>0</v>
      </c>
      <c r="G34" s="53">
        <v>0</v>
      </c>
      <c r="H34" s="54">
        <v>0</v>
      </c>
      <c r="I34" s="47"/>
      <c r="J34" s="48"/>
    </row>
    <row r="35" spans="1:10" s="43" customFormat="1" ht="23.25" customHeight="1" thickBot="1">
      <c r="A35" s="57"/>
      <c r="B35" s="58" t="s">
        <v>173</v>
      </c>
      <c r="C35" s="59">
        <f t="shared" si="5"/>
        <v>14</v>
      </c>
      <c r="D35" s="60">
        <v>2</v>
      </c>
      <c r="E35" s="60">
        <v>3</v>
      </c>
      <c r="F35" s="60">
        <v>0</v>
      </c>
      <c r="G35" s="60">
        <v>7</v>
      </c>
      <c r="H35" s="61">
        <v>2</v>
      </c>
      <c r="I35" s="62"/>
      <c r="J35" s="63"/>
    </row>
    <row r="36" ht="16.5" thickTop="1"/>
  </sheetData>
  <sheetProtection/>
  <mergeCells count="1">
    <mergeCell ref="A2:J2"/>
  </mergeCells>
  <printOptions/>
  <pageMargins left="0.58" right="0.25" top="0.58" bottom="0.2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HDCenter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THAI NAM</dc:creator>
  <cp:keywords/>
  <dc:description/>
  <cp:lastModifiedBy>Le Thiet Quan</cp:lastModifiedBy>
  <cp:lastPrinted>2020-01-10T06:58:20Z</cp:lastPrinted>
  <dcterms:created xsi:type="dcterms:W3CDTF">2009-12-16T02:02:21Z</dcterms:created>
  <dcterms:modified xsi:type="dcterms:W3CDTF">2020-02-01T15:08:18Z</dcterms:modified>
  <cp:category/>
  <cp:version/>
  <cp:contentType/>
  <cp:contentStatus/>
</cp:coreProperties>
</file>